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Práce\Projekty_CAD\Projekty - 2021\Nejdek - Matyáš\"/>
    </mc:Choice>
  </mc:AlternateContent>
  <xr:revisionPtr revIDLastSave="0" documentId="13_ncr:1_{5C55A4D7-6753-44F3-BFF5-C785096791A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Tabulka základních hodnot - VZT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4" l="1"/>
  <c r="P27" i="4" l="1"/>
  <c r="O27" i="4"/>
  <c r="V29" i="4" l="1"/>
  <c r="P5" i="4"/>
  <c r="O5" i="4"/>
  <c r="H5" i="4"/>
  <c r="P6" i="4"/>
  <c r="O6" i="4"/>
  <c r="O25" i="4" l="1"/>
  <c r="P25" i="4"/>
  <c r="O26" i="4"/>
  <c r="P26" i="4"/>
  <c r="O28" i="4"/>
  <c r="P28" i="4"/>
  <c r="H22" i="4"/>
  <c r="H21" i="4"/>
  <c r="K18" i="4"/>
  <c r="K29" i="4" s="1"/>
  <c r="H17" i="4"/>
  <c r="O18" i="4"/>
  <c r="P18" i="4"/>
  <c r="O19" i="4"/>
  <c r="P19" i="4"/>
  <c r="O20" i="4"/>
  <c r="P20" i="4"/>
  <c r="O21" i="4"/>
  <c r="P21" i="4"/>
  <c r="O22" i="4"/>
  <c r="P22" i="4"/>
  <c r="O23" i="4"/>
  <c r="P23" i="4"/>
  <c r="O24" i="4"/>
  <c r="P24" i="4"/>
  <c r="H11" i="4"/>
  <c r="H7" i="4"/>
  <c r="O15" i="4"/>
  <c r="P15" i="4"/>
  <c r="O17" i="4"/>
  <c r="P17" i="4"/>
  <c r="O7" i="4"/>
  <c r="P7" i="4"/>
  <c r="O8" i="4"/>
  <c r="P8" i="4"/>
  <c r="O9" i="4"/>
  <c r="P9" i="4"/>
  <c r="O10" i="4"/>
  <c r="P10" i="4"/>
  <c r="O11" i="4"/>
  <c r="P11" i="4"/>
  <c r="O12" i="4"/>
  <c r="P12" i="4"/>
  <c r="O13" i="4"/>
  <c r="P13" i="4"/>
  <c r="O14" i="4"/>
  <c r="P14" i="4"/>
  <c r="H29" i="4" l="1"/>
  <c r="L33" i="4"/>
  <c r="X2" i="4"/>
  <c r="B35" i="4"/>
  <c r="P2" i="4"/>
  <c r="F37" i="4" l="1"/>
  <c r="F39" i="4" s="1"/>
</calcChain>
</file>

<file path=xl/sharedStrings.xml><?xml version="1.0" encoding="utf-8"?>
<sst xmlns="http://schemas.openxmlformats.org/spreadsheetml/2006/main" count="466" uniqueCount="120">
  <si>
    <t>Číslo</t>
  </si>
  <si>
    <t>Název</t>
  </si>
  <si>
    <t>Přívod</t>
  </si>
  <si>
    <t>Odtah</t>
  </si>
  <si>
    <t>El.energie - Přívod</t>
  </si>
  <si>
    <t>El. energie - Odtah</t>
  </si>
  <si>
    <t>zařízení</t>
  </si>
  <si>
    <t>P (KW)</t>
  </si>
  <si>
    <t>U (V)</t>
  </si>
  <si>
    <t>I (A)</t>
  </si>
  <si>
    <t>Qw (kg/h)</t>
  </si>
  <si>
    <t>CELKEM:</t>
  </si>
  <si>
    <t>Celkem elektrická energie:</t>
  </si>
  <si>
    <t>P =</t>
  </si>
  <si>
    <t>KW</t>
  </si>
  <si>
    <t xml:space="preserve">Akce: </t>
  </si>
  <si>
    <t>Umístění</t>
  </si>
  <si>
    <t>Tepelná energie</t>
  </si>
  <si>
    <t>prostoru</t>
  </si>
  <si>
    <t>typ</t>
  </si>
  <si>
    <t>Úspora (KW)</t>
  </si>
  <si>
    <t>12.</t>
  </si>
  <si>
    <t>20.</t>
  </si>
  <si>
    <t>Současnost provozu:</t>
  </si>
  <si>
    <t>Výsledná elektrická energie:</t>
  </si>
  <si>
    <r>
      <t>P</t>
    </r>
    <r>
      <rPr>
        <vertAlign val="subscript"/>
        <sz val="14"/>
        <rFont val="Times New Roman CE"/>
        <family val="1"/>
        <charset val="238"/>
      </rPr>
      <t>E</t>
    </r>
    <r>
      <rPr>
        <sz val="14"/>
        <rFont val="Times New Roman CE"/>
        <family val="1"/>
        <charset val="238"/>
      </rPr>
      <t xml:space="preserve"> =</t>
    </r>
  </si>
  <si>
    <t>Poznámka</t>
  </si>
  <si>
    <t>Připojení</t>
  </si>
  <si>
    <t>Umístění jednotky</t>
  </si>
  <si>
    <t>Podlaží</t>
  </si>
  <si>
    <t>místnost</t>
  </si>
  <si>
    <r>
      <t>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>/h</t>
    </r>
  </si>
  <si>
    <t>List č. 2.</t>
  </si>
  <si>
    <t>List č. 3.</t>
  </si>
  <si>
    <t>List č. 1.</t>
  </si>
  <si>
    <r>
      <t>T</t>
    </r>
    <r>
      <rPr>
        <vertAlign val="subscript"/>
        <sz val="11"/>
        <rFont val="Times New Roman CE"/>
        <charset val="238"/>
      </rPr>
      <t>vz</t>
    </r>
    <r>
      <rPr>
        <sz val="11"/>
        <rFont val="Times New Roman CE"/>
        <charset val="238"/>
      </rPr>
      <t xml:space="preserve"> (°C)</t>
    </r>
  </si>
  <si>
    <t>Celková energetická bilance pro vzduchotechniku</t>
  </si>
  <si>
    <t>11.</t>
  </si>
  <si>
    <t>13.</t>
  </si>
  <si>
    <t>14.</t>
  </si>
  <si>
    <t>15.</t>
  </si>
  <si>
    <t>-</t>
  </si>
  <si>
    <t>21.</t>
  </si>
  <si>
    <t>Aktualizace:</t>
  </si>
  <si>
    <t>Rekuperace</t>
  </si>
  <si>
    <t>Tabulka základních údajů - Zařízení vzduchotechniky</t>
  </si>
  <si>
    <t>22.</t>
  </si>
  <si>
    <t>23.</t>
  </si>
  <si>
    <t>2x 0,1</t>
  </si>
  <si>
    <t>Pavilon "B1"</t>
  </si>
  <si>
    <t>Pokoje - větrání - pavilon"B1"</t>
  </si>
  <si>
    <t>12x 50</t>
  </si>
  <si>
    <t>12x 0,1</t>
  </si>
  <si>
    <t>Koupelny - větrání - pavilon"B1"</t>
  </si>
  <si>
    <t>14x 0,18</t>
  </si>
  <si>
    <t>Sesterna - větrání - pavilon"B1"</t>
  </si>
  <si>
    <t>Centrální koupelna - větrání - pavilon"B1"</t>
  </si>
  <si>
    <t>Společenská místnost - větrání - pavilon"B1"</t>
  </si>
  <si>
    <t>Chodby - přívod - větrání - pavilon"B1"</t>
  </si>
  <si>
    <t>Chodby - odtah - větrání - pavilon"B1"</t>
  </si>
  <si>
    <t>Hygienická zařízení - sesterna - pavilon "B1"</t>
  </si>
  <si>
    <t>Hygienická zařízení - čistící m. - pavilon "B1"</t>
  </si>
  <si>
    <t>A2.34</t>
  </si>
  <si>
    <t>B1.55</t>
  </si>
  <si>
    <t>B1.30</t>
  </si>
  <si>
    <t>B1.45</t>
  </si>
  <si>
    <t>B1.03</t>
  </si>
  <si>
    <t>B1.43</t>
  </si>
  <si>
    <t>B1.46</t>
  </si>
  <si>
    <t>Pokoje - větrání - pavilon"B2"</t>
  </si>
  <si>
    <t>Koupelny - větrání - pavilon"B2"</t>
  </si>
  <si>
    <t>Pavilon "B2"</t>
  </si>
  <si>
    <t>16x 50</t>
  </si>
  <si>
    <t>16x 0,1</t>
  </si>
  <si>
    <t>17x 100</t>
  </si>
  <si>
    <t>Sesterna - větrání - pavilon"B2"</t>
  </si>
  <si>
    <t>Centrální koupelna - větrání - pavilon"B2"</t>
  </si>
  <si>
    <t>B2.42</t>
  </si>
  <si>
    <t>B2.45</t>
  </si>
  <si>
    <t>Tělocvična - větrání - pavilon "B2"</t>
  </si>
  <si>
    <t>B2.10</t>
  </si>
  <si>
    <t>Klubovna - větrání - pavilon "B2"</t>
  </si>
  <si>
    <t>B2.12</t>
  </si>
  <si>
    <t>B2.31</t>
  </si>
  <si>
    <t>Chodby - přívod - větrání - pavilon"B2"</t>
  </si>
  <si>
    <t>Chodby - odtah - větrání - pavilon"B2"</t>
  </si>
  <si>
    <t>B2.54</t>
  </si>
  <si>
    <t>Hygienická zařízení - sklady. - pavilon "B2"</t>
  </si>
  <si>
    <t>B2.02</t>
  </si>
  <si>
    <t>Hygienická zařízení - rehab. - pavilon "B2"</t>
  </si>
  <si>
    <t>Hygienická zařízení - sesterna - pavilon "B2"</t>
  </si>
  <si>
    <t>16.A</t>
  </si>
  <si>
    <t>16.B</t>
  </si>
  <si>
    <t>17.A</t>
  </si>
  <si>
    <t>17.B</t>
  </si>
  <si>
    <t>27.A</t>
  </si>
  <si>
    <t>27.B</t>
  </si>
  <si>
    <t>28.A</t>
  </si>
  <si>
    <t>28.B</t>
  </si>
  <si>
    <t>28.C</t>
  </si>
  <si>
    <t>3x400</t>
  </si>
  <si>
    <t>E</t>
  </si>
  <si>
    <t>1.NP</t>
  </si>
  <si>
    <t>2.NP</t>
  </si>
  <si>
    <t>Kříž. - 85%</t>
  </si>
  <si>
    <t>Kříž. - 80%</t>
  </si>
  <si>
    <t>Topení, chlazení - El. energie</t>
  </si>
  <si>
    <t>DZR Matyáš, Mládežnická 1123, Nejdek; SO 02 - Pavilon B (2. etapa)</t>
  </si>
  <si>
    <t>15x 100</t>
  </si>
  <si>
    <t>24.</t>
  </si>
  <si>
    <t>25.</t>
  </si>
  <si>
    <t>9.</t>
  </si>
  <si>
    <t>Hygienická zařízení - kantýna - pavilon "A2"</t>
  </si>
  <si>
    <t>Pavilon "A2"</t>
  </si>
  <si>
    <t>6.</t>
  </si>
  <si>
    <t>Společenská místnost - větrání - pavilon"A2"</t>
  </si>
  <si>
    <t>A2.36</t>
  </si>
  <si>
    <t>60.</t>
  </si>
  <si>
    <t>Plynová kotelna - přiroz. větrání - pavilon "B2"</t>
  </si>
  <si>
    <t>B2.08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</si>
</sst>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0" x14ac:knownFonts="1">
    <font>
      <sz val="10"/>
      <name val="Arial CE"/>
      <charset val="238"/>
    </font>
    <font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24"/>
      <name val="Times New Roman CE"/>
      <charset val="238"/>
    </font>
    <font>
      <b/>
      <sz val="12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sz val="14"/>
      <name val="Times New Roman CE"/>
      <charset val="238"/>
    </font>
    <font>
      <b/>
      <i/>
      <sz val="26"/>
      <name val="Times New Roman CE"/>
      <family val="1"/>
      <charset val="238"/>
    </font>
    <font>
      <i/>
      <sz val="14"/>
      <name val="Times New Roman CE"/>
      <family val="1"/>
      <charset val="238"/>
    </font>
    <font>
      <sz val="16"/>
      <name val="Times New Roman CE"/>
      <family val="1"/>
      <charset val="238"/>
    </font>
    <font>
      <vertAlign val="subscript"/>
      <sz val="14"/>
      <name val="Times New Roman CE"/>
      <family val="1"/>
      <charset val="238"/>
    </font>
    <font>
      <b/>
      <sz val="18"/>
      <name val="Times New Roman CE"/>
      <family val="1"/>
      <charset val="238"/>
    </font>
    <font>
      <sz val="12"/>
      <name val="Arial CE"/>
      <family val="2"/>
      <charset val="238"/>
    </font>
    <font>
      <b/>
      <sz val="20"/>
      <name val="Times New Roman CE"/>
      <charset val="238"/>
    </font>
    <font>
      <b/>
      <i/>
      <sz val="16"/>
      <name val="Times New Roman CE"/>
      <family val="1"/>
      <charset val="238"/>
    </font>
    <font>
      <b/>
      <sz val="12"/>
      <name val="Arial CE"/>
      <family val="2"/>
      <charset val="238"/>
    </font>
    <font>
      <b/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b/>
      <sz val="11"/>
      <name val="Times New Roman CE"/>
      <family val="1"/>
      <charset val="238"/>
    </font>
    <font>
      <sz val="11"/>
      <name val="Arial CE"/>
      <family val="2"/>
      <charset val="238"/>
    </font>
    <font>
      <b/>
      <sz val="11"/>
      <name val="Times New Roman CE"/>
      <charset val="238"/>
    </font>
    <font>
      <sz val="11"/>
      <name val="Times New Roman CE"/>
      <family val="1"/>
      <charset val="238"/>
    </font>
    <font>
      <vertAlign val="superscript"/>
      <sz val="11"/>
      <name val="Times New Roman CE"/>
      <family val="1"/>
      <charset val="238"/>
    </font>
    <font>
      <sz val="11"/>
      <name val="Times New Roman CE"/>
      <charset val="238"/>
    </font>
    <font>
      <vertAlign val="subscript"/>
      <sz val="11"/>
      <name val="Times New Roman CE"/>
      <charset val="238"/>
    </font>
    <font>
      <b/>
      <i/>
      <sz val="24"/>
      <name val="Times New Roman CE"/>
      <family val="1"/>
      <charset val="238"/>
    </font>
    <font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hair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/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3" fillId="0" borderId="0" xfId="0" applyFont="1" applyBorder="1"/>
    <xf numFmtId="0" fontId="7" fillId="0" borderId="0" xfId="0" applyFont="1" applyAlignment="1">
      <alignment horizontal="center"/>
    </xf>
    <xf numFmtId="0" fontId="7" fillId="0" borderId="0" xfId="0" applyFont="1" applyBorder="1"/>
    <xf numFmtId="0" fontId="1" fillId="0" borderId="0" xfId="0" applyFont="1" applyBorder="1"/>
    <xf numFmtId="0" fontId="8" fillId="0" borderId="0" xfId="0" applyFont="1"/>
    <xf numFmtId="0" fontId="9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9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right"/>
    </xf>
    <xf numFmtId="0" fontId="10" fillId="0" borderId="7" xfId="0" applyFont="1" applyBorder="1"/>
    <xf numFmtId="0" fontId="1" fillId="0" borderId="8" xfId="0" applyFont="1" applyBorder="1" applyAlignment="1">
      <alignment horizontal="center"/>
    </xf>
    <xf numFmtId="0" fontId="0" fillId="0" borderId="0" xfId="0" applyBorder="1"/>
    <xf numFmtId="0" fontId="7" fillId="0" borderId="0" xfId="0" applyFont="1" applyAlignment="1"/>
    <xf numFmtId="0" fontId="12" fillId="0" borderId="0" xfId="0" applyFont="1" applyAlignment="1">
      <alignment horizontal="lef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2" fontId="1" fillId="0" borderId="13" xfId="0" applyNumberFormat="1" applyFont="1" applyBorder="1" applyAlignment="1">
      <alignment horizontal="left"/>
    </xf>
    <xf numFmtId="0" fontId="2" fillId="0" borderId="0" xfId="0" applyFont="1"/>
    <xf numFmtId="0" fontId="1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/>
    <xf numFmtId="0" fontId="16" fillId="0" borderId="0" xfId="0" applyFont="1"/>
    <xf numFmtId="0" fontId="15" fillId="0" borderId="0" xfId="0" applyFont="1" applyAlignment="1">
      <alignment horizontal="left" vertical="center"/>
    </xf>
    <xf numFmtId="0" fontId="17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3" fontId="17" fillId="0" borderId="16" xfId="0" applyNumberFormat="1" applyFont="1" applyBorder="1" applyAlignment="1">
      <alignment horizontal="center"/>
    </xf>
    <xf numFmtId="3" fontId="17" fillId="0" borderId="15" xfId="0" applyNumberFormat="1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2" fontId="17" fillId="0" borderId="10" xfId="0" applyNumberFormat="1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2" fontId="17" fillId="0" borderId="18" xfId="0" applyNumberFormat="1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2" fontId="20" fillId="0" borderId="16" xfId="0" applyNumberFormat="1" applyFont="1" applyBorder="1" applyAlignment="1">
      <alignment horizontal="center"/>
    </xf>
    <xf numFmtId="3" fontId="20" fillId="0" borderId="20" xfId="0" applyNumberFormat="1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2" fontId="20" fillId="0" borderId="9" xfId="0" applyNumberFormat="1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0" fontId="1" fillId="0" borderId="13" xfId="0" applyFont="1" applyBorder="1" applyAlignment="1">
      <alignment horizontal="right"/>
    </xf>
    <xf numFmtId="0" fontId="19" fillId="0" borderId="2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49" fontId="19" fillId="0" borderId="21" xfId="0" applyNumberFormat="1" applyFont="1" applyBorder="1" applyAlignment="1">
      <alignment horizontal="center"/>
    </xf>
    <xf numFmtId="49" fontId="19" fillId="0" borderId="25" xfId="0" applyNumberFormat="1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0" fontId="23" fillId="0" borderId="28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4" fillId="0" borderId="31" xfId="0" applyFont="1" applyBorder="1" applyAlignment="1">
      <alignment horizontal="center"/>
    </xf>
    <xf numFmtId="0" fontId="24" fillId="0" borderId="32" xfId="0" applyFont="1" applyBorder="1" applyAlignment="1">
      <alignment horizontal="center"/>
    </xf>
    <xf numFmtId="0" fontId="24" fillId="0" borderId="33" xfId="0" applyFont="1" applyBorder="1" applyAlignment="1">
      <alignment horizontal="center"/>
    </xf>
    <xf numFmtId="0" fontId="24" fillId="0" borderId="34" xfId="0" applyFont="1" applyBorder="1" applyAlignment="1">
      <alignment horizontal="center"/>
    </xf>
    <xf numFmtId="0" fontId="21" fillId="0" borderId="35" xfId="0" applyFont="1" applyBorder="1" applyAlignment="1">
      <alignment horizontal="center"/>
    </xf>
    <xf numFmtId="0" fontId="21" fillId="0" borderId="36" xfId="0" applyFont="1" applyBorder="1" applyAlignment="1">
      <alignment horizontal="center"/>
    </xf>
    <xf numFmtId="165" fontId="17" fillId="0" borderId="9" xfId="0" applyNumberFormat="1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6" fillId="0" borderId="36" xfId="0" applyFont="1" applyBorder="1" applyAlignment="1">
      <alignment horizontal="center"/>
    </xf>
    <xf numFmtId="0" fontId="26" fillId="0" borderId="39" xfId="0" applyFont="1" applyBorder="1" applyAlignment="1">
      <alignment horizontal="center"/>
    </xf>
    <xf numFmtId="0" fontId="26" fillId="0" borderId="35" xfId="0" applyFont="1" applyBorder="1" applyAlignment="1">
      <alignment horizontal="center"/>
    </xf>
    <xf numFmtId="0" fontId="26" fillId="0" borderId="40" xfId="0" applyFont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6" fillId="0" borderId="34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6" fillId="0" borderId="42" xfId="0" applyFont="1" applyBorder="1"/>
    <xf numFmtId="0" fontId="2" fillId="0" borderId="42" xfId="0" applyFont="1" applyBorder="1" applyAlignment="1">
      <alignment horizontal="center"/>
    </xf>
    <xf numFmtId="2" fontId="5" fillId="0" borderId="43" xfId="0" applyNumberFormat="1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3" fontId="17" fillId="0" borderId="46" xfId="0" applyNumberFormat="1" applyFont="1" applyBorder="1" applyAlignment="1">
      <alignment horizontal="center"/>
    </xf>
    <xf numFmtId="3" fontId="17" fillId="0" borderId="19" xfId="0" applyNumberFormat="1" applyFont="1" applyBorder="1" applyAlignment="1">
      <alignment horizontal="center"/>
    </xf>
    <xf numFmtId="0" fontId="17" fillId="0" borderId="46" xfId="0" applyFont="1" applyBorder="1" applyAlignment="1">
      <alignment horizontal="center"/>
    </xf>
    <xf numFmtId="2" fontId="17" fillId="0" borderId="6" xfId="0" applyNumberFormat="1" applyFont="1" applyBorder="1" applyAlignment="1">
      <alignment horizontal="center"/>
    </xf>
    <xf numFmtId="165" fontId="17" fillId="0" borderId="5" xfId="0" applyNumberFormat="1" applyFont="1" applyBorder="1" applyAlignment="1">
      <alignment horizontal="center"/>
    </xf>
    <xf numFmtId="0" fontId="17" fillId="0" borderId="47" xfId="0" applyFont="1" applyBorder="1" applyAlignment="1">
      <alignment horizontal="center"/>
    </xf>
    <xf numFmtId="2" fontId="17" fillId="0" borderId="48" xfId="0" applyNumberFormat="1" applyFont="1" applyBorder="1" applyAlignment="1">
      <alignment horizontal="center"/>
    </xf>
    <xf numFmtId="3" fontId="20" fillId="0" borderId="49" xfId="0" applyNumberFormat="1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2" fontId="20" fillId="0" borderId="5" xfId="0" applyNumberFormat="1" applyFont="1" applyBorder="1" applyAlignment="1">
      <alignment horizontal="center"/>
    </xf>
    <xf numFmtId="0" fontId="2" fillId="0" borderId="42" xfId="0" applyFont="1" applyBorder="1"/>
    <xf numFmtId="1" fontId="5" fillId="0" borderId="44" xfId="0" applyNumberFormat="1" applyFont="1" applyBorder="1" applyAlignment="1">
      <alignment horizontal="center"/>
    </xf>
    <xf numFmtId="0" fontId="28" fillId="0" borderId="0" xfId="0" applyFont="1"/>
    <xf numFmtId="165" fontId="17" fillId="0" borderId="16" xfId="0" applyNumberFormat="1" applyFont="1" applyBorder="1" applyAlignment="1">
      <alignment horizontal="center"/>
    </xf>
    <xf numFmtId="165" fontId="17" fillId="0" borderId="46" xfId="0" applyNumberFormat="1" applyFont="1" applyBorder="1" applyAlignment="1">
      <alignment horizontal="center"/>
    </xf>
    <xf numFmtId="165" fontId="5" fillId="0" borderId="43" xfId="0" applyNumberFormat="1" applyFont="1" applyBorder="1" applyAlignment="1">
      <alignment horizontal="center"/>
    </xf>
    <xf numFmtId="165" fontId="5" fillId="0" borderId="44" xfId="0" applyNumberFormat="1" applyFont="1" applyBorder="1" applyAlignment="1">
      <alignment horizontal="center"/>
    </xf>
    <xf numFmtId="164" fontId="20" fillId="0" borderId="21" xfId="0" applyNumberFormat="1" applyFont="1" applyBorder="1" applyAlignment="1">
      <alignment horizontal="center"/>
    </xf>
    <xf numFmtId="164" fontId="20" fillId="0" borderId="25" xfId="0" applyNumberFormat="1" applyFont="1" applyBorder="1" applyAlignment="1">
      <alignment horizontal="center"/>
    </xf>
    <xf numFmtId="164" fontId="5" fillId="0" borderId="43" xfId="0" applyNumberFormat="1" applyFont="1" applyBorder="1" applyAlignment="1">
      <alignment horizontal="center"/>
    </xf>
    <xf numFmtId="1" fontId="2" fillId="0" borderId="43" xfId="0" applyNumberFormat="1" applyFont="1" applyBorder="1" applyAlignment="1">
      <alignment horizontal="center"/>
    </xf>
    <xf numFmtId="1" fontId="2" fillId="0" borderId="44" xfId="0" applyNumberFormat="1" applyFont="1" applyBorder="1" applyAlignment="1">
      <alignment horizontal="center"/>
    </xf>
    <xf numFmtId="49" fontId="17" fillId="0" borderId="18" xfId="0" applyNumberFormat="1" applyFont="1" applyBorder="1" applyAlignment="1">
      <alignment horizontal="center"/>
    </xf>
    <xf numFmtId="49" fontId="17" fillId="0" borderId="48" xfId="0" applyNumberFormat="1" applyFont="1" applyBorder="1" applyAlignment="1">
      <alignment horizontal="center"/>
    </xf>
    <xf numFmtId="49" fontId="2" fillId="0" borderId="45" xfId="0" applyNumberFormat="1" applyFont="1" applyBorder="1" applyAlignment="1">
      <alignment horizontal="center"/>
    </xf>
    <xf numFmtId="0" fontId="18" fillId="0" borderId="15" xfId="0" applyFont="1" applyBorder="1" applyAlignment="1">
      <alignment horizontal="left" vertical="center"/>
    </xf>
    <xf numFmtId="0" fontId="18" fillId="0" borderId="19" xfId="0" applyFont="1" applyBorder="1" applyAlignment="1">
      <alignment horizontal="left" vertical="center"/>
    </xf>
    <xf numFmtId="2" fontId="29" fillId="0" borderId="9" xfId="0" applyNumberFormat="1" applyFont="1" applyBorder="1" applyAlignment="1">
      <alignment horizontal="center"/>
    </xf>
    <xf numFmtId="2" fontId="20" fillId="0" borderId="22" xfId="0" applyNumberFormat="1" applyFont="1" applyFill="1" applyBorder="1" applyAlignment="1">
      <alignment horizontal="center"/>
    </xf>
    <xf numFmtId="1" fontId="20" fillId="0" borderId="17" xfId="0" applyNumberFormat="1" applyFont="1" applyFill="1" applyBorder="1" applyAlignment="1">
      <alignment horizontal="center"/>
    </xf>
    <xf numFmtId="164" fontId="20" fillId="0" borderId="10" xfId="0" applyNumberFormat="1" applyFont="1" applyFill="1" applyBorder="1" applyAlignment="1">
      <alignment horizontal="center"/>
    </xf>
    <xf numFmtId="0" fontId="18" fillId="0" borderId="15" xfId="0" applyFont="1" applyFill="1" applyBorder="1" applyAlignment="1">
      <alignment horizontal="left" vertical="center"/>
    </xf>
    <xf numFmtId="0" fontId="18" fillId="0" borderId="19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8" fillId="0" borderId="59" xfId="0" applyFont="1" applyFill="1" applyBorder="1" applyAlignment="1">
      <alignment horizontal="left" vertical="center"/>
    </xf>
    <xf numFmtId="0" fontId="19" fillId="0" borderId="59" xfId="0" applyFont="1" applyBorder="1" applyAlignment="1">
      <alignment horizontal="center"/>
    </xf>
    <xf numFmtId="0" fontId="19" fillId="0" borderId="60" xfId="0" applyFont="1" applyBorder="1" applyAlignment="1">
      <alignment horizontal="center"/>
    </xf>
    <xf numFmtId="49" fontId="19" fillId="0" borderId="61" xfId="0" applyNumberFormat="1" applyFont="1" applyBorder="1" applyAlignment="1">
      <alignment horizontal="center"/>
    </xf>
    <xf numFmtId="3" fontId="17" fillId="0" borderId="62" xfId="0" applyNumberFormat="1" applyFont="1" applyBorder="1" applyAlignment="1">
      <alignment horizontal="center"/>
    </xf>
    <xf numFmtId="3" fontId="17" fillId="0" borderId="59" xfId="0" applyNumberFormat="1" applyFont="1" applyBorder="1" applyAlignment="1">
      <alignment horizontal="center"/>
    </xf>
    <xf numFmtId="165" fontId="17" fillId="0" borderId="62" xfId="0" applyNumberFormat="1" applyFont="1" applyBorder="1" applyAlignment="1">
      <alignment horizontal="center"/>
    </xf>
    <xf numFmtId="0" fontId="17" fillId="0" borderId="62" xfId="0" applyFont="1" applyBorder="1" applyAlignment="1">
      <alignment horizontal="center"/>
    </xf>
    <xf numFmtId="2" fontId="17" fillId="0" borderId="63" xfId="0" applyNumberFormat="1" applyFont="1" applyBorder="1" applyAlignment="1">
      <alignment horizontal="center"/>
    </xf>
    <xf numFmtId="165" fontId="17" fillId="0" borderId="64" xfId="0" applyNumberFormat="1" applyFont="1" applyBorder="1" applyAlignment="1">
      <alignment horizontal="center"/>
    </xf>
    <xf numFmtId="0" fontId="17" fillId="0" borderId="65" xfId="0" applyFont="1" applyBorder="1" applyAlignment="1">
      <alignment horizontal="center"/>
    </xf>
    <xf numFmtId="2" fontId="17" fillId="0" borderId="66" xfId="0" applyNumberFormat="1" applyFont="1" applyBorder="1" applyAlignment="1">
      <alignment horizontal="center"/>
    </xf>
    <xf numFmtId="0" fontId="17" fillId="0" borderId="67" xfId="0" applyFont="1" applyBorder="1" applyAlignment="1">
      <alignment horizontal="center"/>
    </xf>
    <xf numFmtId="0" fontId="18" fillId="0" borderId="68" xfId="0" applyFont="1" applyFill="1" applyBorder="1" applyAlignment="1">
      <alignment horizontal="left" vertical="center"/>
    </xf>
    <xf numFmtId="0" fontId="19" fillId="0" borderId="68" xfId="0" applyFont="1" applyBorder="1" applyAlignment="1">
      <alignment horizontal="center"/>
    </xf>
    <xf numFmtId="0" fontId="19" fillId="0" borderId="69" xfId="0" applyFont="1" applyBorder="1" applyAlignment="1">
      <alignment horizontal="center"/>
    </xf>
    <xf numFmtId="49" fontId="19" fillId="0" borderId="70" xfId="0" applyNumberFormat="1" applyFont="1" applyBorder="1" applyAlignment="1">
      <alignment horizontal="center"/>
    </xf>
    <xf numFmtId="3" fontId="17" fillId="0" borderId="71" xfId="0" applyNumberFormat="1" applyFont="1" applyBorder="1" applyAlignment="1">
      <alignment horizontal="center"/>
    </xf>
    <xf numFmtId="3" fontId="17" fillId="0" borderId="68" xfId="0" applyNumberFormat="1" applyFont="1" applyBorder="1" applyAlignment="1">
      <alignment horizontal="center"/>
    </xf>
    <xf numFmtId="165" fontId="17" fillId="0" borderId="71" xfId="0" applyNumberFormat="1" applyFont="1" applyBorder="1" applyAlignment="1">
      <alignment horizontal="center"/>
    </xf>
    <xf numFmtId="0" fontId="17" fillId="0" borderId="71" xfId="0" applyFont="1" applyBorder="1" applyAlignment="1">
      <alignment horizontal="center"/>
    </xf>
    <xf numFmtId="2" fontId="17" fillId="0" borderId="72" xfId="0" applyNumberFormat="1" applyFont="1" applyBorder="1" applyAlignment="1">
      <alignment horizontal="center"/>
    </xf>
    <xf numFmtId="165" fontId="17" fillId="0" borderId="8" xfId="0" applyNumberFormat="1" applyFont="1" applyBorder="1" applyAlignment="1">
      <alignment horizontal="center"/>
    </xf>
    <xf numFmtId="0" fontId="17" fillId="0" borderId="73" xfId="0" applyFont="1" applyBorder="1" applyAlignment="1">
      <alignment horizontal="center"/>
    </xf>
    <xf numFmtId="2" fontId="17" fillId="0" borderId="74" xfId="0" applyNumberFormat="1" applyFont="1" applyBorder="1" applyAlignment="1">
      <alignment horizontal="center"/>
    </xf>
    <xf numFmtId="2" fontId="20" fillId="0" borderId="46" xfId="0" applyNumberFormat="1" applyFont="1" applyBorder="1" applyAlignment="1">
      <alignment horizontal="center"/>
    </xf>
    <xf numFmtId="2" fontId="20" fillId="0" borderId="24" xfId="0" applyNumberFormat="1" applyFont="1" applyFill="1" applyBorder="1" applyAlignment="1">
      <alignment horizontal="center"/>
    </xf>
    <xf numFmtId="1" fontId="20" fillId="0" borderId="47" xfId="0" applyNumberFormat="1" applyFont="1" applyFill="1" applyBorder="1" applyAlignment="1">
      <alignment horizontal="center"/>
    </xf>
    <xf numFmtId="164" fontId="20" fillId="0" borderId="6" xfId="0" applyNumberFormat="1" applyFont="1" applyFill="1" applyBorder="1" applyAlignment="1">
      <alignment horizontal="center"/>
    </xf>
    <xf numFmtId="0" fontId="18" fillId="0" borderId="59" xfId="0" applyFont="1" applyBorder="1" applyAlignment="1">
      <alignment horizontal="left" vertical="center"/>
    </xf>
    <xf numFmtId="2" fontId="20" fillId="0" borderId="62" xfId="0" applyNumberFormat="1" applyFont="1" applyBorder="1" applyAlignment="1">
      <alignment horizontal="center"/>
    </xf>
    <xf numFmtId="3" fontId="20" fillId="0" borderId="75" xfId="0" applyNumberFormat="1" applyFont="1" applyBorder="1" applyAlignment="1">
      <alignment horizontal="center"/>
    </xf>
    <xf numFmtId="0" fontId="20" fillId="0" borderId="61" xfId="0" applyFont="1" applyBorder="1" applyAlignment="1">
      <alignment horizontal="center"/>
    </xf>
    <xf numFmtId="2" fontId="29" fillId="0" borderId="64" xfId="0" applyNumberFormat="1" applyFont="1" applyBorder="1" applyAlignment="1">
      <alignment horizontal="center"/>
    </xf>
    <xf numFmtId="164" fontId="20" fillId="0" borderId="61" xfId="0" applyNumberFormat="1" applyFont="1" applyBorder="1" applyAlignment="1">
      <alignment horizontal="center"/>
    </xf>
    <xf numFmtId="49" fontId="17" fillId="0" borderId="66" xfId="0" applyNumberFormat="1" applyFont="1" applyBorder="1" applyAlignment="1">
      <alignment horizontal="center"/>
    </xf>
    <xf numFmtId="2" fontId="20" fillId="0" borderId="60" xfId="0" applyNumberFormat="1" applyFont="1" applyFill="1" applyBorder="1" applyAlignment="1">
      <alignment horizontal="center"/>
    </xf>
    <xf numFmtId="1" fontId="20" fillId="0" borderId="65" xfId="0" applyNumberFormat="1" applyFont="1" applyFill="1" applyBorder="1" applyAlignment="1">
      <alignment horizontal="center"/>
    </xf>
    <xf numFmtId="164" fontId="20" fillId="0" borderId="63" xfId="0" applyNumberFormat="1" applyFont="1" applyFill="1" applyBorder="1" applyAlignment="1">
      <alignment horizontal="center"/>
    </xf>
    <xf numFmtId="0" fontId="18" fillId="0" borderId="68" xfId="0" applyFont="1" applyBorder="1" applyAlignment="1">
      <alignment horizontal="left" vertical="center"/>
    </xf>
    <xf numFmtId="2" fontId="20" fillId="0" borderId="71" xfId="0" applyNumberFormat="1" applyFont="1" applyBorder="1" applyAlignment="1">
      <alignment horizontal="center"/>
    </xf>
    <xf numFmtId="3" fontId="20" fillId="0" borderId="76" xfId="0" applyNumberFormat="1" applyFont="1" applyBorder="1" applyAlignment="1">
      <alignment horizontal="center"/>
    </xf>
    <xf numFmtId="0" fontId="20" fillId="0" borderId="70" xfId="0" applyFont="1" applyBorder="1" applyAlignment="1">
      <alignment horizontal="center"/>
    </xf>
    <xf numFmtId="2" fontId="20" fillId="0" borderId="8" xfId="0" applyNumberFormat="1" applyFont="1" applyBorder="1" applyAlignment="1">
      <alignment horizontal="center"/>
    </xf>
    <xf numFmtId="164" fontId="20" fillId="0" borderId="70" xfId="0" applyNumberFormat="1" applyFont="1" applyBorder="1" applyAlignment="1">
      <alignment horizontal="center"/>
    </xf>
    <xf numFmtId="49" fontId="17" fillId="0" borderId="74" xfId="0" applyNumberFormat="1" applyFont="1" applyBorder="1" applyAlignment="1">
      <alignment horizontal="center"/>
    </xf>
    <xf numFmtId="2" fontId="20" fillId="0" borderId="69" xfId="0" applyNumberFormat="1" applyFont="1" applyFill="1" applyBorder="1" applyAlignment="1">
      <alignment horizontal="center"/>
    </xf>
    <xf numFmtId="1" fontId="20" fillId="0" borderId="73" xfId="0" applyNumberFormat="1" applyFont="1" applyFill="1" applyBorder="1" applyAlignment="1">
      <alignment horizontal="center"/>
    </xf>
    <xf numFmtId="164" fontId="20" fillId="0" borderId="7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2" fontId="20" fillId="0" borderId="24" xfId="0" applyNumberFormat="1" applyFont="1" applyBorder="1" applyAlignment="1">
      <alignment horizontal="center"/>
    </xf>
    <xf numFmtId="1" fontId="20" fillId="0" borderId="47" xfId="0" applyNumberFormat="1" applyFont="1" applyBorder="1" applyAlignment="1">
      <alignment horizontal="center"/>
    </xf>
    <xf numFmtId="164" fontId="20" fillId="0" borderId="6" xfId="0" applyNumberFormat="1" applyFont="1" applyBorder="1" applyAlignment="1">
      <alignment horizontal="center"/>
    </xf>
    <xf numFmtId="2" fontId="20" fillId="0" borderId="22" xfId="0" applyNumberFormat="1" applyFont="1" applyBorder="1" applyAlignment="1">
      <alignment horizontal="center"/>
    </xf>
    <xf numFmtId="1" fontId="20" fillId="0" borderId="17" xfId="0" applyNumberFormat="1" applyFont="1" applyBorder="1" applyAlignment="1">
      <alignment horizontal="center"/>
    </xf>
    <xf numFmtId="164" fontId="20" fillId="0" borderId="10" xfId="0" applyNumberFormat="1" applyFont="1" applyBorder="1" applyAlignment="1">
      <alignment horizontal="center"/>
    </xf>
    <xf numFmtId="0" fontId="24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7" fillId="0" borderId="50" xfId="0" applyNumberFormat="1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23" fillId="0" borderId="51" xfId="0" applyFont="1" applyBorder="1" applyAlignment="1">
      <alignment horizontal="center"/>
    </xf>
    <xf numFmtId="0" fontId="0" fillId="0" borderId="52" xfId="0" applyBorder="1" applyAlignment="1"/>
    <xf numFmtId="0" fontId="0" fillId="0" borderId="53" xfId="0" applyBorder="1" applyAlignment="1"/>
    <xf numFmtId="0" fontId="0" fillId="0" borderId="53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6" xfId="0" applyBorder="1" applyAlignment="1">
      <alignment horizontal="center"/>
    </xf>
    <xf numFmtId="14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4" fontId="26" fillId="0" borderId="50" xfId="0" applyNumberFormat="1" applyFont="1" applyBorder="1" applyAlignment="1">
      <alignment horizontal="right"/>
    </xf>
    <xf numFmtId="0" fontId="26" fillId="0" borderId="50" xfId="0" applyFont="1" applyBorder="1" applyAlignment="1">
      <alignment horizontal="right"/>
    </xf>
    <xf numFmtId="14" fontId="26" fillId="0" borderId="0" xfId="0" applyNumberFormat="1" applyFont="1" applyBorder="1" applyAlignment="1">
      <alignment horizontal="right"/>
    </xf>
    <xf numFmtId="0" fontId="26" fillId="0" borderId="0" xfId="0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/>
  <dimension ref="A1:AB39"/>
  <sheetViews>
    <sheetView tabSelected="1" workbookViewId="0">
      <selection activeCell="L2" sqref="L2:M2"/>
    </sheetView>
  </sheetViews>
  <sheetFormatPr defaultRowHeight="12.75" x14ac:dyDescent="0.2"/>
  <cols>
    <col min="2" max="2" width="35.7109375" customWidth="1"/>
    <col min="3" max="3" width="11.7109375" style="4" customWidth="1"/>
    <col min="4" max="4" width="8.42578125" style="4" customWidth="1"/>
    <col min="5" max="5" width="8.5703125" style="4" customWidth="1"/>
    <col min="6" max="6" width="10.7109375" customWidth="1"/>
    <col min="7" max="7" width="9.42578125" customWidth="1"/>
    <col min="8" max="13" width="7.7109375" customWidth="1"/>
    <col min="14" max="14" width="1.5703125" style="21" customWidth="1"/>
    <col min="16" max="16" width="37.140625" customWidth="1"/>
    <col min="17" max="17" width="7.7109375" style="4" customWidth="1"/>
    <col min="18" max="18" width="9.42578125" style="4" customWidth="1"/>
    <col min="19" max="19" width="8.7109375" style="4" customWidth="1"/>
    <col min="20" max="20" width="11.85546875" style="4" customWidth="1"/>
    <col min="21" max="21" width="12.85546875" style="4" customWidth="1"/>
    <col min="22" max="22" width="9.7109375" style="4" customWidth="1"/>
    <col min="23" max="23" width="9.42578125" style="4" customWidth="1"/>
    <col min="24" max="24" width="9.140625" style="4" customWidth="1"/>
    <col min="25" max="25" width="10.85546875" style="4" customWidth="1"/>
    <col min="26" max="26" width="3.42578125" style="4" customWidth="1"/>
    <col min="27" max="28" width="2.85546875" customWidth="1"/>
  </cols>
  <sheetData>
    <row r="1" spans="1:28" ht="25.5" customHeight="1" x14ac:dyDescent="0.4">
      <c r="A1" t="s">
        <v>32</v>
      </c>
      <c r="B1" s="178" t="s">
        <v>45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7"/>
      <c r="O1" t="s">
        <v>33</v>
      </c>
      <c r="P1" s="178" t="s">
        <v>45</v>
      </c>
      <c r="Q1" s="179"/>
      <c r="R1" s="179"/>
      <c r="S1" s="179"/>
      <c r="T1" s="179"/>
      <c r="U1" s="179"/>
      <c r="V1" s="179"/>
      <c r="W1" s="179"/>
      <c r="X1" s="179"/>
      <c r="Y1" s="179"/>
    </row>
    <row r="2" spans="1:28" ht="24.75" customHeight="1" thickBot="1" x14ac:dyDescent="0.35">
      <c r="A2" s="30" t="s">
        <v>15</v>
      </c>
      <c r="B2" s="35" t="s">
        <v>107</v>
      </c>
      <c r="C2" s="8"/>
      <c r="D2" s="8"/>
      <c r="E2" s="8"/>
      <c r="F2" s="5"/>
      <c r="G2" s="5"/>
      <c r="J2" s="190" t="s">
        <v>43</v>
      </c>
      <c r="K2" s="191"/>
      <c r="L2" s="180">
        <v>44498</v>
      </c>
      <c r="M2" s="181"/>
      <c r="N2" s="9"/>
      <c r="O2" s="30" t="s">
        <v>15</v>
      </c>
      <c r="P2" s="35" t="str">
        <f>B2</f>
        <v>DZR Matyáš, Mládežnická 1123, Nejdek; SO 02 - Pavilon B (2. etapa)</v>
      </c>
      <c r="Q2" s="5"/>
      <c r="R2"/>
      <c r="S2"/>
      <c r="T2"/>
      <c r="U2"/>
      <c r="V2" s="190" t="s">
        <v>43</v>
      </c>
      <c r="W2" s="191"/>
      <c r="X2" s="180">
        <f>L2</f>
        <v>44498</v>
      </c>
      <c r="Y2" s="181"/>
      <c r="Z2"/>
    </row>
    <row r="3" spans="1:28" s="29" customFormat="1" ht="23.25" customHeight="1" thickTop="1" x14ac:dyDescent="0.25">
      <c r="A3" s="55" t="s">
        <v>0</v>
      </c>
      <c r="B3" s="56" t="s">
        <v>1</v>
      </c>
      <c r="C3" s="56" t="s">
        <v>16</v>
      </c>
      <c r="D3" s="176" t="s">
        <v>28</v>
      </c>
      <c r="E3" s="177"/>
      <c r="F3" s="57" t="s">
        <v>2</v>
      </c>
      <c r="G3" s="58" t="s">
        <v>3</v>
      </c>
      <c r="H3" s="182" t="s">
        <v>4</v>
      </c>
      <c r="I3" s="186"/>
      <c r="J3" s="185"/>
      <c r="K3" s="182" t="s">
        <v>5</v>
      </c>
      <c r="L3" s="186"/>
      <c r="M3" s="187"/>
      <c r="N3" s="31"/>
      <c r="O3" s="55" t="s">
        <v>0</v>
      </c>
      <c r="P3" s="58" t="s">
        <v>1</v>
      </c>
      <c r="Q3" s="182" t="s">
        <v>17</v>
      </c>
      <c r="R3" s="183"/>
      <c r="S3" s="184"/>
      <c r="T3" s="182" t="s">
        <v>44</v>
      </c>
      <c r="U3" s="185"/>
      <c r="V3" s="182" t="s">
        <v>106</v>
      </c>
      <c r="W3" s="183"/>
      <c r="X3" s="184"/>
      <c r="Y3" s="59" t="s">
        <v>26</v>
      </c>
      <c r="Z3" s="31"/>
      <c r="AA3" s="28"/>
    </row>
    <row r="4" spans="1:28" s="29" customFormat="1" ht="23.25" customHeight="1" thickBot="1" x14ac:dyDescent="0.35">
      <c r="A4" s="60" t="s">
        <v>6</v>
      </c>
      <c r="B4" s="49" t="s">
        <v>6</v>
      </c>
      <c r="C4" s="49" t="s">
        <v>18</v>
      </c>
      <c r="D4" s="65" t="s">
        <v>29</v>
      </c>
      <c r="E4" s="66" t="s">
        <v>30</v>
      </c>
      <c r="F4" s="61" t="s">
        <v>31</v>
      </c>
      <c r="G4" s="62" t="s">
        <v>31</v>
      </c>
      <c r="H4" s="61" t="s">
        <v>7</v>
      </c>
      <c r="I4" s="61" t="s">
        <v>8</v>
      </c>
      <c r="J4" s="63" t="s">
        <v>9</v>
      </c>
      <c r="K4" s="61" t="s">
        <v>7</v>
      </c>
      <c r="L4" s="61" t="s">
        <v>8</v>
      </c>
      <c r="M4" s="64" t="s">
        <v>9</v>
      </c>
      <c r="N4" s="3"/>
      <c r="O4" s="60" t="s">
        <v>6</v>
      </c>
      <c r="P4" s="68" t="s">
        <v>6</v>
      </c>
      <c r="Q4" s="69" t="s">
        <v>7</v>
      </c>
      <c r="R4" s="70" t="s">
        <v>10</v>
      </c>
      <c r="S4" s="71" t="s">
        <v>35</v>
      </c>
      <c r="T4" s="72" t="s">
        <v>19</v>
      </c>
      <c r="U4" s="71" t="s">
        <v>20</v>
      </c>
      <c r="V4" s="73" t="s">
        <v>7</v>
      </c>
      <c r="W4" s="74" t="s">
        <v>8</v>
      </c>
      <c r="X4" s="75" t="s">
        <v>9</v>
      </c>
      <c r="Y4" s="76" t="s">
        <v>27</v>
      </c>
      <c r="Z4" s="3"/>
      <c r="AA4" s="28"/>
    </row>
    <row r="5" spans="1:28" s="29" customFormat="1" ht="15" customHeight="1" x14ac:dyDescent="0.25">
      <c r="A5" s="36" t="s">
        <v>114</v>
      </c>
      <c r="B5" s="109" t="s">
        <v>115</v>
      </c>
      <c r="C5" s="37" t="s">
        <v>113</v>
      </c>
      <c r="D5" s="51" t="s">
        <v>103</v>
      </c>
      <c r="E5" s="53" t="s">
        <v>116</v>
      </c>
      <c r="F5" s="38">
        <v>200</v>
      </c>
      <c r="G5" s="39">
        <v>200</v>
      </c>
      <c r="H5" s="97">
        <f>2*0.031</f>
        <v>6.2E-2</v>
      </c>
      <c r="I5" s="40">
        <v>230</v>
      </c>
      <c r="J5" s="41" t="s">
        <v>48</v>
      </c>
      <c r="K5" s="67" t="s">
        <v>41</v>
      </c>
      <c r="L5" s="42" t="s">
        <v>41</v>
      </c>
      <c r="M5" s="43" t="s">
        <v>41</v>
      </c>
      <c r="N5" s="169"/>
      <c r="O5" s="36" t="str">
        <f t="shared" ref="O5:P5" si="0">A5</f>
        <v>6.</v>
      </c>
      <c r="P5" s="109" t="str">
        <f t="shared" si="0"/>
        <v>Společenská místnost - větrání - pavilon"A2"</v>
      </c>
      <c r="Q5" s="45" t="s">
        <v>41</v>
      </c>
      <c r="R5" s="46" t="s">
        <v>41</v>
      </c>
      <c r="S5" s="47" t="s">
        <v>41</v>
      </c>
      <c r="T5" s="111" t="s">
        <v>105</v>
      </c>
      <c r="U5" s="101"/>
      <c r="V5" s="173" t="s">
        <v>41</v>
      </c>
      <c r="W5" s="174" t="s">
        <v>41</v>
      </c>
      <c r="X5" s="175" t="s">
        <v>41</v>
      </c>
      <c r="Y5" s="106" t="s">
        <v>101</v>
      </c>
      <c r="Z5" s="169"/>
      <c r="AA5" s="33"/>
      <c r="AB5" s="34"/>
    </row>
    <row r="6" spans="1:28" s="29" customFormat="1" ht="15" customHeight="1" x14ac:dyDescent="0.25">
      <c r="A6" s="118" t="s">
        <v>111</v>
      </c>
      <c r="B6" s="110" t="s">
        <v>112</v>
      </c>
      <c r="C6" s="44" t="s">
        <v>113</v>
      </c>
      <c r="D6" s="52" t="s">
        <v>103</v>
      </c>
      <c r="E6" s="54" t="s">
        <v>62</v>
      </c>
      <c r="F6" s="84" t="s">
        <v>41</v>
      </c>
      <c r="G6" s="85">
        <v>246</v>
      </c>
      <c r="H6" s="98" t="s">
        <v>41</v>
      </c>
      <c r="I6" s="86" t="s">
        <v>41</v>
      </c>
      <c r="J6" s="87" t="s">
        <v>41</v>
      </c>
      <c r="K6" s="88">
        <v>0.109</v>
      </c>
      <c r="L6" s="89">
        <v>230</v>
      </c>
      <c r="M6" s="90">
        <v>0.8</v>
      </c>
      <c r="N6" s="169"/>
      <c r="O6" s="118" t="str">
        <f t="shared" ref="O6:P6" si="1">A6</f>
        <v>9.</v>
      </c>
      <c r="P6" s="110" t="str">
        <f t="shared" si="1"/>
        <v>Hygienická zařízení - kantýna - pavilon "A2"</v>
      </c>
      <c r="Q6" s="145" t="s">
        <v>41</v>
      </c>
      <c r="R6" s="91" t="s">
        <v>41</v>
      </c>
      <c r="S6" s="92" t="s">
        <v>41</v>
      </c>
      <c r="T6" s="93" t="s">
        <v>41</v>
      </c>
      <c r="U6" s="102" t="s">
        <v>41</v>
      </c>
      <c r="V6" s="170" t="s">
        <v>41</v>
      </c>
      <c r="W6" s="171" t="s">
        <v>41</v>
      </c>
      <c r="X6" s="172" t="s">
        <v>41</v>
      </c>
      <c r="Y6" s="107" t="s">
        <v>101</v>
      </c>
      <c r="Z6" s="169"/>
      <c r="AA6" s="33"/>
      <c r="AB6" s="34"/>
    </row>
    <row r="7" spans="1:28" s="29" customFormat="1" ht="15" customHeight="1" x14ac:dyDescent="0.25">
      <c r="A7" s="36" t="s">
        <v>37</v>
      </c>
      <c r="B7" s="115" t="s">
        <v>50</v>
      </c>
      <c r="C7" s="37" t="s">
        <v>49</v>
      </c>
      <c r="D7" s="51" t="s">
        <v>102</v>
      </c>
      <c r="E7" s="53" t="s">
        <v>41</v>
      </c>
      <c r="F7" s="38" t="s">
        <v>51</v>
      </c>
      <c r="G7" s="39" t="s">
        <v>51</v>
      </c>
      <c r="H7" s="97">
        <f>12*0.02</f>
        <v>0.24</v>
      </c>
      <c r="I7" s="40">
        <v>230</v>
      </c>
      <c r="J7" s="41" t="s">
        <v>52</v>
      </c>
      <c r="K7" s="67" t="s">
        <v>41</v>
      </c>
      <c r="L7" s="42" t="s">
        <v>41</v>
      </c>
      <c r="M7" s="43" t="s">
        <v>41</v>
      </c>
      <c r="N7" s="32"/>
      <c r="O7" s="36" t="str">
        <f t="shared" ref="O7:O15" si="2">A7</f>
        <v>11.</v>
      </c>
      <c r="P7" s="109" t="str">
        <f t="shared" ref="P7:P15" si="3">B7</f>
        <v>Pokoje - větrání - pavilon"B1"</v>
      </c>
      <c r="Q7" s="45" t="s">
        <v>41</v>
      </c>
      <c r="R7" s="46" t="s">
        <v>41</v>
      </c>
      <c r="S7" s="47" t="s">
        <v>41</v>
      </c>
      <c r="T7" s="111" t="s">
        <v>104</v>
      </c>
      <c r="U7" s="101"/>
      <c r="V7" s="112" t="s">
        <v>41</v>
      </c>
      <c r="W7" s="113" t="s">
        <v>41</v>
      </c>
      <c r="X7" s="114" t="s">
        <v>41</v>
      </c>
      <c r="Y7" s="106" t="s">
        <v>101</v>
      </c>
      <c r="Z7" s="32"/>
      <c r="AA7" s="33"/>
      <c r="AB7" s="34"/>
    </row>
    <row r="8" spans="1:28" s="29" customFormat="1" ht="15" customHeight="1" x14ac:dyDescent="0.25">
      <c r="A8" s="36" t="s">
        <v>21</v>
      </c>
      <c r="B8" s="115" t="s">
        <v>53</v>
      </c>
      <c r="C8" s="37" t="s">
        <v>49</v>
      </c>
      <c r="D8" s="51" t="s">
        <v>102</v>
      </c>
      <c r="E8" s="53" t="s">
        <v>41</v>
      </c>
      <c r="F8" s="38" t="s">
        <v>41</v>
      </c>
      <c r="G8" s="39" t="s">
        <v>108</v>
      </c>
      <c r="H8" s="97" t="s">
        <v>41</v>
      </c>
      <c r="I8" s="40" t="s">
        <v>41</v>
      </c>
      <c r="J8" s="41" t="s">
        <v>41</v>
      </c>
      <c r="K8" s="67">
        <v>0.45</v>
      </c>
      <c r="L8" s="42">
        <v>230</v>
      </c>
      <c r="M8" s="43" t="s">
        <v>54</v>
      </c>
      <c r="N8" s="32"/>
      <c r="O8" s="36" t="str">
        <f t="shared" si="2"/>
        <v>12.</v>
      </c>
      <c r="P8" s="109" t="str">
        <f t="shared" si="3"/>
        <v>Koupelny - větrání - pavilon"B1"</v>
      </c>
      <c r="Q8" s="45" t="s">
        <v>41</v>
      </c>
      <c r="R8" s="46" t="s">
        <v>41</v>
      </c>
      <c r="S8" s="47" t="s">
        <v>41</v>
      </c>
      <c r="T8" s="48" t="s">
        <v>41</v>
      </c>
      <c r="U8" s="101" t="s">
        <v>41</v>
      </c>
      <c r="V8" s="112" t="s">
        <v>41</v>
      </c>
      <c r="W8" s="113" t="s">
        <v>41</v>
      </c>
      <c r="X8" s="114" t="s">
        <v>41</v>
      </c>
      <c r="Y8" s="106" t="s">
        <v>101</v>
      </c>
      <c r="Z8" s="32"/>
      <c r="AA8" s="33"/>
      <c r="AB8" s="34"/>
    </row>
    <row r="9" spans="1:28" s="29" customFormat="1" ht="15" customHeight="1" x14ac:dyDescent="0.25">
      <c r="A9" s="36" t="s">
        <v>38</v>
      </c>
      <c r="B9" s="115" t="s">
        <v>55</v>
      </c>
      <c r="C9" s="37" t="s">
        <v>49</v>
      </c>
      <c r="D9" s="51" t="s">
        <v>102</v>
      </c>
      <c r="E9" s="53" t="s">
        <v>67</v>
      </c>
      <c r="F9" s="38">
        <v>100</v>
      </c>
      <c r="G9" s="39">
        <v>100</v>
      </c>
      <c r="H9" s="97">
        <v>3.1E-2</v>
      </c>
      <c r="I9" s="40">
        <v>230</v>
      </c>
      <c r="J9" s="41">
        <v>0.1</v>
      </c>
      <c r="K9" s="67" t="s">
        <v>41</v>
      </c>
      <c r="L9" s="42" t="s">
        <v>41</v>
      </c>
      <c r="M9" s="43" t="s">
        <v>41</v>
      </c>
      <c r="N9" s="32"/>
      <c r="O9" s="36" t="str">
        <f t="shared" si="2"/>
        <v>13.</v>
      </c>
      <c r="P9" s="109" t="str">
        <f t="shared" si="3"/>
        <v>Sesterna - větrání - pavilon"B1"</v>
      </c>
      <c r="Q9" s="45" t="s">
        <v>41</v>
      </c>
      <c r="R9" s="46" t="s">
        <v>41</v>
      </c>
      <c r="S9" s="47" t="s">
        <v>41</v>
      </c>
      <c r="T9" s="111" t="s">
        <v>105</v>
      </c>
      <c r="U9" s="101"/>
      <c r="V9" s="112" t="s">
        <v>41</v>
      </c>
      <c r="W9" s="113" t="s">
        <v>41</v>
      </c>
      <c r="X9" s="114" t="s">
        <v>41</v>
      </c>
      <c r="Y9" s="106" t="s">
        <v>101</v>
      </c>
      <c r="Z9" s="32"/>
      <c r="AA9" s="33"/>
      <c r="AB9" s="34"/>
    </row>
    <row r="10" spans="1:28" s="29" customFormat="1" ht="15" customHeight="1" x14ac:dyDescent="0.25">
      <c r="A10" s="36" t="s">
        <v>39</v>
      </c>
      <c r="B10" s="115" t="s">
        <v>56</v>
      </c>
      <c r="C10" s="37" t="s">
        <v>49</v>
      </c>
      <c r="D10" s="51" t="s">
        <v>102</v>
      </c>
      <c r="E10" s="53" t="s">
        <v>68</v>
      </c>
      <c r="F10" s="38">
        <v>100</v>
      </c>
      <c r="G10" s="39">
        <v>100</v>
      </c>
      <c r="H10" s="97">
        <v>3.1E-2</v>
      </c>
      <c r="I10" s="40">
        <v>230</v>
      </c>
      <c r="J10" s="41">
        <v>0.1</v>
      </c>
      <c r="K10" s="67" t="s">
        <v>41</v>
      </c>
      <c r="L10" s="42" t="s">
        <v>41</v>
      </c>
      <c r="M10" s="43" t="s">
        <v>41</v>
      </c>
      <c r="N10" s="32"/>
      <c r="O10" s="36" t="str">
        <f t="shared" si="2"/>
        <v>14.</v>
      </c>
      <c r="P10" s="109" t="str">
        <f t="shared" si="3"/>
        <v>Centrální koupelna - větrání - pavilon"B1"</v>
      </c>
      <c r="Q10" s="45" t="s">
        <v>41</v>
      </c>
      <c r="R10" s="46" t="s">
        <v>41</v>
      </c>
      <c r="S10" s="47" t="s">
        <v>41</v>
      </c>
      <c r="T10" s="111" t="s">
        <v>105</v>
      </c>
      <c r="U10" s="101"/>
      <c r="V10" s="112" t="s">
        <v>41</v>
      </c>
      <c r="W10" s="113" t="s">
        <v>41</v>
      </c>
      <c r="X10" s="114" t="s">
        <v>41</v>
      </c>
      <c r="Y10" s="106" t="s">
        <v>101</v>
      </c>
      <c r="Z10" s="32"/>
      <c r="AA10" s="33"/>
      <c r="AB10" s="34"/>
    </row>
    <row r="11" spans="1:28" s="29" customFormat="1" ht="15" customHeight="1" x14ac:dyDescent="0.25">
      <c r="A11" s="36" t="s">
        <v>40</v>
      </c>
      <c r="B11" s="115" t="s">
        <v>57</v>
      </c>
      <c r="C11" s="37" t="s">
        <v>49</v>
      </c>
      <c r="D11" s="51" t="s">
        <v>102</v>
      </c>
      <c r="E11" s="53" t="s">
        <v>66</v>
      </c>
      <c r="F11" s="38">
        <v>200</v>
      </c>
      <c r="G11" s="39">
        <v>200</v>
      </c>
      <c r="H11" s="97">
        <f>2*0.031</f>
        <v>6.2E-2</v>
      </c>
      <c r="I11" s="40">
        <v>230</v>
      </c>
      <c r="J11" s="41" t="s">
        <v>48</v>
      </c>
      <c r="K11" s="67" t="s">
        <v>41</v>
      </c>
      <c r="L11" s="42" t="s">
        <v>41</v>
      </c>
      <c r="M11" s="43" t="s">
        <v>41</v>
      </c>
      <c r="N11" s="32"/>
      <c r="O11" s="36" t="str">
        <f t="shared" si="2"/>
        <v>15.</v>
      </c>
      <c r="P11" s="109" t="str">
        <f t="shared" si="3"/>
        <v>Společenská místnost - větrání - pavilon"B1"</v>
      </c>
      <c r="Q11" s="45" t="s">
        <v>41</v>
      </c>
      <c r="R11" s="46" t="s">
        <v>41</v>
      </c>
      <c r="S11" s="47" t="s">
        <v>41</v>
      </c>
      <c r="T11" s="111" t="s">
        <v>105</v>
      </c>
      <c r="U11" s="101"/>
      <c r="V11" s="112" t="s">
        <v>41</v>
      </c>
      <c r="W11" s="113" t="s">
        <v>41</v>
      </c>
      <c r="X11" s="114" t="s">
        <v>41</v>
      </c>
      <c r="Y11" s="106" t="s">
        <v>101</v>
      </c>
      <c r="Z11" s="32"/>
      <c r="AA11" s="33"/>
      <c r="AB11" s="34"/>
    </row>
    <row r="12" spans="1:28" s="29" customFormat="1" ht="15" customHeight="1" x14ac:dyDescent="0.25">
      <c r="A12" s="36" t="s">
        <v>91</v>
      </c>
      <c r="B12" s="115" t="s">
        <v>58</v>
      </c>
      <c r="C12" s="37" t="s">
        <v>49</v>
      </c>
      <c r="D12" s="51" t="s">
        <v>102</v>
      </c>
      <c r="E12" s="53" t="s">
        <v>64</v>
      </c>
      <c r="F12" s="38">
        <v>731</v>
      </c>
      <c r="G12" s="39" t="s">
        <v>41</v>
      </c>
      <c r="H12" s="97">
        <v>0.19600000000000001</v>
      </c>
      <c r="I12" s="40">
        <v>230</v>
      </c>
      <c r="J12" s="41">
        <v>0.79</v>
      </c>
      <c r="K12" s="67" t="s">
        <v>41</v>
      </c>
      <c r="L12" s="42" t="s">
        <v>41</v>
      </c>
      <c r="M12" s="43" t="s">
        <v>41</v>
      </c>
      <c r="N12" s="32"/>
      <c r="O12" s="36" t="str">
        <f t="shared" si="2"/>
        <v>16.A</v>
      </c>
      <c r="P12" s="109" t="str">
        <f t="shared" si="3"/>
        <v>Chodby - přívod - větrání - pavilon"B1"</v>
      </c>
      <c r="Q12" s="45" t="s">
        <v>41</v>
      </c>
      <c r="R12" s="46" t="s">
        <v>41</v>
      </c>
      <c r="S12" s="47" t="s">
        <v>41</v>
      </c>
      <c r="T12" s="48" t="s">
        <v>41</v>
      </c>
      <c r="U12" s="101" t="s">
        <v>41</v>
      </c>
      <c r="V12" s="112">
        <v>9</v>
      </c>
      <c r="W12" s="113" t="s">
        <v>100</v>
      </c>
      <c r="X12" s="114">
        <v>13</v>
      </c>
      <c r="Y12" s="106" t="s">
        <v>101</v>
      </c>
      <c r="Z12" s="32"/>
      <c r="AA12" s="33"/>
      <c r="AB12" s="34"/>
    </row>
    <row r="13" spans="1:28" s="29" customFormat="1" ht="15" customHeight="1" x14ac:dyDescent="0.25">
      <c r="A13" s="36" t="s">
        <v>92</v>
      </c>
      <c r="B13" s="115" t="s">
        <v>59</v>
      </c>
      <c r="C13" s="37" t="s">
        <v>49</v>
      </c>
      <c r="D13" s="51" t="s">
        <v>102</v>
      </c>
      <c r="E13" s="53" t="s">
        <v>63</v>
      </c>
      <c r="F13" s="38" t="s">
        <v>41</v>
      </c>
      <c r="G13" s="39">
        <v>731</v>
      </c>
      <c r="H13" s="97" t="s">
        <v>41</v>
      </c>
      <c r="I13" s="40" t="s">
        <v>41</v>
      </c>
      <c r="J13" s="41" t="s">
        <v>41</v>
      </c>
      <c r="K13" s="67">
        <v>0.19600000000000001</v>
      </c>
      <c r="L13" s="42">
        <v>230</v>
      </c>
      <c r="M13" s="43">
        <v>0.79</v>
      </c>
      <c r="N13" s="32"/>
      <c r="O13" s="36" t="str">
        <f t="shared" si="2"/>
        <v>16.B</v>
      </c>
      <c r="P13" s="109" t="str">
        <f t="shared" si="3"/>
        <v>Chodby - odtah - větrání - pavilon"B1"</v>
      </c>
      <c r="Q13" s="45" t="s">
        <v>41</v>
      </c>
      <c r="R13" s="46" t="s">
        <v>41</v>
      </c>
      <c r="S13" s="47" t="s">
        <v>41</v>
      </c>
      <c r="T13" s="48" t="s">
        <v>41</v>
      </c>
      <c r="U13" s="101" t="s">
        <v>41</v>
      </c>
      <c r="V13" s="112" t="s">
        <v>41</v>
      </c>
      <c r="W13" s="113" t="s">
        <v>41</v>
      </c>
      <c r="X13" s="114" t="s">
        <v>41</v>
      </c>
      <c r="Y13" s="106" t="s">
        <v>101</v>
      </c>
      <c r="Z13" s="32"/>
      <c r="AA13" s="33"/>
      <c r="AB13" s="34"/>
    </row>
    <row r="14" spans="1:28" s="29" customFormat="1" ht="15" customHeight="1" x14ac:dyDescent="0.25">
      <c r="A14" s="36" t="s">
        <v>93</v>
      </c>
      <c r="B14" s="115" t="s">
        <v>60</v>
      </c>
      <c r="C14" s="37" t="s">
        <v>49</v>
      </c>
      <c r="D14" s="51" t="s">
        <v>102</v>
      </c>
      <c r="E14" s="53" t="s">
        <v>65</v>
      </c>
      <c r="F14" s="38" t="s">
        <v>41</v>
      </c>
      <c r="G14" s="39">
        <v>240</v>
      </c>
      <c r="H14" s="97" t="s">
        <v>41</v>
      </c>
      <c r="I14" s="40" t="s">
        <v>41</v>
      </c>
      <c r="J14" s="41" t="s">
        <v>41</v>
      </c>
      <c r="K14" s="67">
        <v>0.109</v>
      </c>
      <c r="L14" s="42">
        <v>230</v>
      </c>
      <c r="M14" s="43">
        <v>0.8</v>
      </c>
      <c r="N14" s="32"/>
      <c r="O14" s="36" t="str">
        <f t="shared" si="2"/>
        <v>17.A</v>
      </c>
      <c r="P14" s="109" t="str">
        <f t="shared" si="3"/>
        <v>Hygienická zařízení - sesterna - pavilon "B1"</v>
      </c>
      <c r="Q14" s="45" t="s">
        <v>41</v>
      </c>
      <c r="R14" s="46" t="s">
        <v>41</v>
      </c>
      <c r="S14" s="47" t="s">
        <v>41</v>
      </c>
      <c r="T14" s="48" t="s">
        <v>41</v>
      </c>
      <c r="U14" s="101" t="s">
        <v>41</v>
      </c>
      <c r="V14" s="112" t="s">
        <v>41</v>
      </c>
      <c r="W14" s="113" t="s">
        <v>41</v>
      </c>
      <c r="X14" s="114" t="s">
        <v>41</v>
      </c>
      <c r="Y14" s="106" t="s">
        <v>101</v>
      </c>
      <c r="Z14" s="32"/>
      <c r="AA14" s="33"/>
      <c r="AB14" s="34"/>
    </row>
    <row r="15" spans="1:28" s="29" customFormat="1" ht="15" customHeight="1" x14ac:dyDescent="0.25">
      <c r="A15" s="118" t="s">
        <v>94</v>
      </c>
      <c r="B15" s="116" t="s">
        <v>61</v>
      </c>
      <c r="C15" s="44" t="s">
        <v>49</v>
      </c>
      <c r="D15" s="52" t="s">
        <v>102</v>
      </c>
      <c r="E15" s="54" t="s">
        <v>62</v>
      </c>
      <c r="F15" s="84" t="s">
        <v>41</v>
      </c>
      <c r="G15" s="85">
        <v>187</v>
      </c>
      <c r="H15" s="98" t="s">
        <v>41</v>
      </c>
      <c r="I15" s="86" t="s">
        <v>41</v>
      </c>
      <c r="J15" s="87" t="s">
        <v>41</v>
      </c>
      <c r="K15" s="88">
        <v>6.5000000000000002E-2</v>
      </c>
      <c r="L15" s="89">
        <v>230</v>
      </c>
      <c r="M15" s="90">
        <v>0.5</v>
      </c>
      <c r="N15" s="32"/>
      <c r="O15" s="118" t="str">
        <f t="shared" si="2"/>
        <v>17.B</v>
      </c>
      <c r="P15" s="110" t="str">
        <f t="shared" si="3"/>
        <v>Hygienická zařízení - čistící m. - pavilon "B1"</v>
      </c>
      <c r="Q15" s="145" t="s">
        <v>41</v>
      </c>
      <c r="R15" s="91" t="s">
        <v>41</v>
      </c>
      <c r="S15" s="92" t="s">
        <v>41</v>
      </c>
      <c r="T15" s="93" t="s">
        <v>41</v>
      </c>
      <c r="U15" s="102" t="s">
        <v>41</v>
      </c>
      <c r="V15" s="146" t="s">
        <v>41</v>
      </c>
      <c r="W15" s="147" t="s">
        <v>41</v>
      </c>
      <c r="X15" s="148" t="s">
        <v>41</v>
      </c>
      <c r="Y15" s="107" t="s">
        <v>101</v>
      </c>
      <c r="Z15" s="32"/>
      <c r="AA15" s="33"/>
      <c r="AB15" s="34"/>
    </row>
    <row r="16" spans="1:28" s="29" customFormat="1" ht="7.5" customHeight="1" x14ac:dyDescent="0.25">
      <c r="A16" s="132"/>
      <c r="B16" s="133"/>
      <c r="C16" s="134"/>
      <c r="D16" s="135"/>
      <c r="E16" s="136"/>
      <c r="F16" s="137"/>
      <c r="G16" s="138"/>
      <c r="H16" s="139"/>
      <c r="I16" s="140"/>
      <c r="J16" s="141"/>
      <c r="K16" s="142"/>
      <c r="L16" s="143"/>
      <c r="M16" s="144"/>
      <c r="N16" s="32"/>
      <c r="O16" s="132"/>
      <c r="P16" s="159"/>
      <c r="Q16" s="160"/>
      <c r="R16" s="161"/>
      <c r="S16" s="162"/>
      <c r="T16" s="163"/>
      <c r="U16" s="164"/>
      <c r="V16" s="166"/>
      <c r="W16" s="167"/>
      <c r="X16" s="168"/>
      <c r="Y16" s="165"/>
      <c r="Z16" s="32"/>
      <c r="AA16" s="33"/>
      <c r="AB16" s="34"/>
    </row>
    <row r="17" spans="1:28" s="29" customFormat="1" ht="15" customHeight="1" x14ac:dyDescent="0.25">
      <c r="A17" s="119" t="s">
        <v>22</v>
      </c>
      <c r="B17" s="120" t="s">
        <v>69</v>
      </c>
      <c r="C17" s="121" t="s">
        <v>71</v>
      </c>
      <c r="D17" s="122" t="s">
        <v>103</v>
      </c>
      <c r="E17" s="123" t="s">
        <v>41</v>
      </c>
      <c r="F17" s="124" t="s">
        <v>72</v>
      </c>
      <c r="G17" s="125" t="s">
        <v>72</v>
      </c>
      <c r="H17" s="126">
        <f>16*0.02</f>
        <v>0.32</v>
      </c>
      <c r="I17" s="127">
        <v>230</v>
      </c>
      <c r="J17" s="128" t="s">
        <v>73</v>
      </c>
      <c r="K17" s="129" t="s">
        <v>41</v>
      </c>
      <c r="L17" s="130" t="s">
        <v>41</v>
      </c>
      <c r="M17" s="131" t="s">
        <v>41</v>
      </c>
      <c r="N17" s="32"/>
      <c r="O17" s="119" t="str">
        <f t="shared" ref="O17" si="4">A17</f>
        <v>20.</v>
      </c>
      <c r="P17" s="149" t="str">
        <f t="shared" ref="P17" si="5">B17</f>
        <v>Pokoje - větrání - pavilon"B2"</v>
      </c>
      <c r="Q17" s="150" t="s">
        <v>41</v>
      </c>
      <c r="R17" s="151" t="s">
        <v>41</v>
      </c>
      <c r="S17" s="152" t="s">
        <v>41</v>
      </c>
      <c r="T17" s="153" t="s">
        <v>104</v>
      </c>
      <c r="U17" s="154"/>
      <c r="V17" s="156" t="s">
        <v>41</v>
      </c>
      <c r="W17" s="157" t="s">
        <v>41</v>
      </c>
      <c r="X17" s="158" t="s">
        <v>41</v>
      </c>
      <c r="Y17" s="155" t="s">
        <v>101</v>
      </c>
      <c r="Z17" s="32"/>
      <c r="AA17" s="33"/>
      <c r="AB17" s="34"/>
    </row>
    <row r="18" spans="1:28" s="29" customFormat="1" ht="15" customHeight="1" x14ac:dyDescent="0.25">
      <c r="A18" s="36" t="s">
        <v>42</v>
      </c>
      <c r="B18" s="115" t="s">
        <v>70</v>
      </c>
      <c r="C18" s="37" t="s">
        <v>71</v>
      </c>
      <c r="D18" s="51" t="s">
        <v>103</v>
      </c>
      <c r="E18" s="53" t="s">
        <v>41</v>
      </c>
      <c r="F18" s="38" t="s">
        <v>41</v>
      </c>
      <c r="G18" s="39" t="s">
        <v>74</v>
      </c>
      <c r="H18" s="97" t="s">
        <v>41</v>
      </c>
      <c r="I18" s="40" t="s">
        <v>41</v>
      </c>
      <c r="J18" s="41" t="s">
        <v>41</v>
      </c>
      <c r="K18" s="67">
        <f>17*0.03</f>
        <v>0.51</v>
      </c>
      <c r="L18" s="42">
        <v>230</v>
      </c>
      <c r="M18" s="43" t="s">
        <v>54</v>
      </c>
      <c r="N18" s="32"/>
      <c r="O18" s="36" t="str">
        <f t="shared" ref="O18:O24" si="6">A18</f>
        <v>21.</v>
      </c>
      <c r="P18" s="109" t="str">
        <f t="shared" ref="P18:P24" si="7">B18</f>
        <v>Koupelny - větrání - pavilon"B2"</v>
      </c>
      <c r="Q18" s="45" t="s">
        <v>41</v>
      </c>
      <c r="R18" s="46" t="s">
        <v>41</v>
      </c>
      <c r="S18" s="47" t="s">
        <v>41</v>
      </c>
      <c r="T18" s="48" t="s">
        <v>41</v>
      </c>
      <c r="U18" s="101" t="s">
        <v>41</v>
      </c>
      <c r="V18" s="112" t="s">
        <v>41</v>
      </c>
      <c r="W18" s="113" t="s">
        <v>41</v>
      </c>
      <c r="X18" s="114" t="s">
        <v>41</v>
      </c>
      <c r="Y18" s="106" t="s">
        <v>101</v>
      </c>
      <c r="Z18" s="32"/>
      <c r="AA18" s="33"/>
      <c r="AB18" s="34"/>
    </row>
    <row r="19" spans="1:28" s="29" customFormat="1" ht="15" customHeight="1" x14ac:dyDescent="0.25">
      <c r="A19" s="36" t="s">
        <v>46</v>
      </c>
      <c r="B19" s="115" t="s">
        <v>75</v>
      </c>
      <c r="C19" s="37" t="s">
        <v>71</v>
      </c>
      <c r="D19" s="51" t="s">
        <v>103</v>
      </c>
      <c r="E19" s="53" t="s">
        <v>77</v>
      </c>
      <c r="F19" s="38">
        <v>100</v>
      </c>
      <c r="G19" s="39">
        <v>100</v>
      </c>
      <c r="H19" s="97">
        <v>3.1E-2</v>
      </c>
      <c r="I19" s="40">
        <v>230</v>
      </c>
      <c r="J19" s="41">
        <v>0.1</v>
      </c>
      <c r="K19" s="67" t="s">
        <v>41</v>
      </c>
      <c r="L19" s="42" t="s">
        <v>41</v>
      </c>
      <c r="M19" s="43" t="s">
        <v>41</v>
      </c>
      <c r="N19" s="32"/>
      <c r="O19" s="36" t="str">
        <f t="shared" si="6"/>
        <v>22.</v>
      </c>
      <c r="P19" s="109" t="str">
        <f t="shared" si="7"/>
        <v>Sesterna - větrání - pavilon"B2"</v>
      </c>
      <c r="Q19" s="45" t="s">
        <v>41</v>
      </c>
      <c r="R19" s="46" t="s">
        <v>41</v>
      </c>
      <c r="S19" s="47" t="s">
        <v>41</v>
      </c>
      <c r="T19" s="111" t="s">
        <v>105</v>
      </c>
      <c r="U19" s="101"/>
      <c r="V19" s="112" t="s">
        <v>41</v>
      </c>
      <c r="W19" s="113" t="s">
        <v>41</v>
      </c>
      <c r="X19" s="114" t="s">
        <v>41</v>
      </c>
      <c r="Y19" s="106" t="s">
        <v>101</v>
      </c>
      <c r="Z19" s="32"/>
      <c r="AA19" s="33"/>
      <c r="AB19" s="34"/>
    </row>
    <row r="20" spans="1:28" s="29" customFormat="1" ht="15" customHeight="1" x14ac:dyDescent="0.25">
      <c r="A20" s="36" t="s">
        <v>47</v>
      </c>
      <c r="B20" s="115" t="s">
        <v>76</v>
      </c>
      <c r="C20" s="37" t="s">
        <v>71</v>
      </c>
      <c r="D20" s="51" t="s">
        <v>103</v>
      </c>
      <c r="E20" s="53" t="s">
        <v>78</v>
      </c>
      <c r="F20" s="38">
        <v>100</v>
      </c>
      <c r="G20" s="39">
        <v>100</v>
      </c>
      <c r="H20" s="97">
        <v>3.1E-2</v>
      </c>
      <c r="I20" s="40">
        <v>230</v>
      </c>
      <c r="J20" s="41">
        <v>0.1</v>
      </c>
      <c r="K20" s="67" t="s">
        <v>41</v>
      </c>
      <c r="L20" s="42" t="s">
        <v>41</v>
      </c>
      <c r="M20" s="43" t="s">
        <v>41</v>
      </c>
      <c r="N20" s="32"/>
      <c r="O20" s="36" t="str">
        <f t="shared" si="6"/>
        <v>23.</v>
      </c>
      <c r="P20" s="109" t="str">
        <f t="shared" si="7"/>
        <v>Centrální koupelna - větrání - pavilon"B2"</v>
      </c>
      <c r="Q20" s="45" t="s">
        <v>41</v>
      </c>
      <c r="R20" s="46" t="s">
        <v>41</v>
      </c>
      <c r="S20" s="47" t="s">
        <v>41</v>
      </c>
      <c r="T20" s="111" t="s">
        <v>105</v>
      </c>
      <c r="U20" s="101"/>
      <c r="V20" s="112" t="s">
        <v>41</v>
      </c>
      <c r="W20" s="113" t="s">
        <v>41</v>
      </c>
      <c r="X20" s="114" t="s">
        <v>41</v>
      </c>
      <c r="Y20" s="106" t="s">
        <v>101</v>
      </c>
      <c r="Z20" s="32"/>
      <c r="AA20" s="33"/>
      <c r="AB20" s="34"/>
    </row>
    <row r="21" spans="1:28" s="29" customFormat="1" ht="15" customHeight="1" x14ac:dyDescent="0.25">
      <c r="A21" s="36" t="s">
        <v>109</v>
      </c>
      <c r="B21" s="115" t="s">
        <v>79</v>
      </c>
      <c r="C21" s="37" t="s">
        <v>71</v>
      </c>
      <c r="D21" s="51" t="s">
        <v>103</v>
      </c>
      <c r="E21" s="53" t="s">
        <v>80</v>
      </c>
      <c r="F21" s="38">
        <v>200</v>
      </c>
      <c r="G21" s="39">
        <v>200</v>
      </c>
      <c r="H21" s="97">
        <f>2*0.031</f>
        <v>6.2E-2</v>
      </c>
      <c r="I21" s="40">
        <v>230</v>
      </c>
      <c r="J21" s="41" t="s">
        <v>48</v>
      </c>
      <c r="K21" s="67" t="s">
        <v>41</v>
      </c>
      <c r="L21" s="42" t="s">
        <v>41</v>
      </c>
      <c r="M21" s="43" t="s">
        <v>41</v>
      </c>
      <c r="N21" s="32"/>
      <c r="O21" s="36" t="str">
        <f t="shared" si="6"/>
        <v>24.</v>
      </c>
      <c r="P21" s="109" t="str">
        <f t="shared" si="7"/>
        <v>Tělocvična - větrání - pavilon "B2"</v>
      </c>
      <c r="Q21" s="45" t="s">
        <v>41</v>
      </c>
      <c r="R21" s="46" t="s">
        <v>41</v>
      </c>
      <c r="S21" s="47" t="s">
        <v>41</v>
      </c>
      <c r="T21" s="111" t="s">
        <v>105</v>
      </c>
      <c r="U21" s="101"/>
      <c r="V21" s="112" t="s">
        <v>41</v>
      </c>
      <c r="W21" s="113" t="s">
        <v>41</v>
      </c>
      <c r="X21" s="114" t="s">
        <v>41</v>
      </c>
      <c r="Y21" s="106" t="s">
        <v>101</v>
      </c>
      <c r="Z21" s="32"/>
      <c r="AA21" s="33"/>
      <c r="AB21" s="34"/>
    </row>
    <row r="22" spans="1:28" s="29" customFormat="1" ht="15" customHeight="1" x14ac:dyDescent="0.25">
      <c r="A22" s="36" t="s">
        <v>110</v>
      </c>
      <c r="B22" s="115" t="s">
        <v>81</v>
      </c>
      <c r="C22" s="37" t="s">
        <v>71</v>
      </c>
      <c r="D22" s="51" t="s">
        <v>103</v>
      </c>
      <c r="E22" s="53" t="s">
        <v>82</v>
      </c>
      <c r="F22" s="38">
        <v>200</v>
      </c>
      <c r="G22" s="39">
        <v>200</v>
      </c>
      <c r="H22" s="97">
        <f>2*0.031</f>
        <v>6.2E-2</v>
      </c>
      <c r="I22" s="40">
        <v>230</v>
      </c>
      <c r="J22" s="41" t="s">
        <v>48</v>
      </c>
      <c r="K22" s="67" t="s">
        <v>41</v>
      </c>
      <c r="L22" s="42" t="s">
        <v>41</v>
      </c>
      <c r="M22" s="43" t="s">
        <v>41</v>
      </c>
      <c r="N22" s="32"/>
      <c r="O22" s="36" t="str">
        <f t="shared" si="6"/>
        <v>25.</v>
      </c>
      <c r="P22" s="109" t="str">
        <f t="shared" si="7"/>
        <v>Klubovna - větrání - pavilon "B2"</v>
      </c>
      <c r="Q22" s="45" t="s">
        <v>41</v>
      </c>
      <c r="R22" s="46" t="s">
        <v>41</v>
      </c>
      <c r="S22" s="47" t="s">
        <v>41</v>
      </c>
      <c r="T22" s="111" t="s">
        <v>105</v>
      </c>
      <c r="U22" s="101"/>
      <c r="V22" s="112" t="s">
        <v>41</v>
      </c>
      <c r="W22" s="113" t="s">
        <v>41</v>
      </c>
      <c r="X22" s="114" t="s">
        <v>41</v>
      </c>
      <c r="Y22" s="106" t="s">
        <v>101</v>
      </c>
      <c r="Z22" s="32"/>
      <c r="AA22" s="33"/>
      <c r="AB22" s="34"/>
    </row>
    <row r="23" spans="1:28" s="29" customFormat="1" ht="15" customHeight="1" x14ac:dyDescent="0.25">
      <c r="A23" s="36" t="s">
        <v>95</v>
      </c>
      <c r="B23" s="115" t="s">
        <v>84</v>
      </c>
      <c r="C23" s="37" t="s">
        <v>71</v>
      </c>
      <c r="D23" s="51" t="s">
        <v>103</v>
      </c>
      <c r="E23" s="53" t="s">
        <v>83</v>
      </c>
      <c r="F23" s="38">
        <v>740</v>
      </c>
      <c r="G23" s="39" t="s">
        <v>41</v>
      </c>
      <c r="H23" s="97">
        <v>0.19600000000000001</v>
      </c>
      <c r="I23" s="40">
        <v>230</v>
      </c>
      <c r="J23" s="41">
        <v>0.79</v>
      </c>
      <c r="K23" s="67" t="s">
        <v>41</v>
      </c>
      <c r="L23" s="42" t="s">
        <v>41</v>
      </c>
      <c r="M23" s="43" t="s">
        <v>41</v>
      </c>
      <c r="N23" s="32"/>
      <c r="O23" s="36" t="str">
        <f t="shared" si="6"/>
        <v>27.A</v>
      </c>
      <c r="P23" s="109" t="str">
        <f t="shared" si="7"/>
        <v>Chodby - přívod - větrání - pavilon"B2"</v>
      </c>
      <c r="Q23" s="45" t="s">
        <v>41</v>
      </c>
      <c r="R23" s="46" t="s">
        <v>41</v>
      </c>
      <c r="S23" s="47" t="s">
        <v>41</v>
      </c>
      <c r="T23" s="48" t="s">
        <v>41</v>
      </c>
      <c r="U23" s="101" t="s">
        <v>41</v>
      </c>
      <c r="V23" s="112">
        <v>9</v>
      </c>
      <c r="W23" s="113" t="s">
        <v>100</v>
      </c>
      <c r="X23" s="114">
        <v>13</v>
      </c>
      <c r="Y23" s="106" t="s">
        <v>101</v>
      </c>
      <c r="Z23" s="32"/>
      <c r="AA23" s="33"/>
      <c r="AB23" s="34"/>
    </row>
    <row r="24" spans="1:28" s="29" customFormat="1" ht="15" customHeight="1" x14ac:dyDescent="0.25">
      <c r="A24" s="36" t="s">
        <v>96</v>
      </c>
      <c r="B24" s="115" t="s">
        <v>85</v>
      </c>
      <c r="C24" s="37" t="s">
        <v>71</v>
      </c>
      <c r="D24" s="51" t="s">
        <v>103</v>
      </c>
      <c r="E24" s="53" t="s">
        <v>86</v>
      </c>
      <c r="F24" s="38" t="s">
        <v>41</v>
      </c>
      <c r="G24" s="39">
        <v>740</v>
      </c>
      <c r="H24" s="97" t="s">
        <v>41</v>
      </c>
      <c r="I24" s="40" t="s">
        <v>41</v>
      </c>
      <c r="J24" s="41" t="s">
        <v>41</v>
      </c>
      <c r="K24" s="67">
        <v>0.19600000000000001</v>
      </c>
      <c r="L24" s="42">
        <v>230</v>
      </c>
      <c r="M24" s="43">
        <v>0.79</v>
      </c>
      <c r="N24" s="32"/>
      <c r="O24" s="36" t="str">
        <f t="shared" si="6"/>
        <v>27.B</v>
      </c>
      <c r="P24" s="109" t="str">
        <f t="shared" si="7"/>
        <v>Chodby - odtah - větrání - pavilon"B2"</v>
      </c>
      <c r="Q24" s="45" t="s">
        <v>41</v>
      </c>
      <c r="R24" s="46" t="s">
        <v>41</v>
      </c>
      <c r="S24" s="47" t="s">
        <v>41</v>
      </c>
      <c r="T24" s="48" t="s">
        <v>41</v>
      </c>
      <c r="U24" s="101" t="s">
        <v>41</v>
      </c>
      <c r="V24" s="112" t="s">
        <v>41</v>
      </c>
      <c r="W24" s="113" t="s">
        <v>41</v>
      </c>
      <c r="X24" s="114" t="s">
        <v>41</v>
      </c>
      <c r="Y24" s="106" t="s">
        <v>101</v>
      </c>
      <c r="Z24" s="32"/>
      <c r="AA24" s="33"/>
      <c r="AB24" s="34"/>
    </row>
    <row r="25" spans="1:28" s="29" customFormat="1" ht="15" customHeight="1" x14ac:dyDescent="0.25">
      <c r="A25" s="36" t="s">
        <v>97</v>
      </c>
      <c r="B25" s="115" t="s">
        <v>90</v>
      </c>
      <c r="C25" s="37" t="s">
        <v>71</v>
      </c>
      <c r="D25" s="51" t="s">
        <v>103</v>
      </c>
      <c r="E25" s="53" t="s">
        <v>65</v>
      </c>
      <c r="F25" s="38" t="s">
        <v>41</v>
      </c>
      <c r="G25" s="39">
        <v>227</v>
      </c>
      <c r="H25" s="97" t="s">
        <v>41</v>
      </c>
      <c r="I25" s="40" t="s">
        <v>41</v>
      </c>
      <c r="J25" s="41" t="s">
        <v>41</v>
      </c>
      <c r="K25" s="67">
        <v>0.109</v>
      </c>
      <c r="L25" s="42">
        <v>230</v>
      </c>
      <c r="M25" s="43">
        <v>0.8</v>
      </c>
      <c r="N25" s="32"/>
      <c r="O25" s="36" t="str">
        <f t="shared" ref="O25:O28" si="8">A25</f>
        <v>28.A</v>
      </c>
      <c r="P25" s="109" t="str">
        <f t="shared" ref="P25:P28" si="9">B25</f>
        <v>Hygienická zařízení - sesterna - pavilon "B2"</v>
      </c>
      <c r="Q25" s="45" t="s">
        <v>41</v>
      </c>
      <c r="R25" s="46" t="s">
        <v>41</v>
      </c>
      <c r="S25" s="47" t="s">
        <v>41</v>
      </c>
      <c r="T25" s="48" t="s">
        <v>41</v>
      </c>
      <c r="U25" s="101" t="s">
        <v>41</v>
      </c>
      <c r="V25" s="112" t="s">
        <v>41</v>
      </c>
      <c r="W25" s="113" t="s">
        <v>41</v>
      </c>
      <c r="X25" s="114" t="s">
        <v>41</v>
      </c>
      <c r="Y25" s="106" t="s">
        <v>101</v>
      </c>
      <c r="Z25" s="32"/>
      <c r="AA25" s="33"/>
      <c r="AB25" s="34"/>
    </row>
    <row r="26" spans="1:28" s="29" customFormat="1" ht="15" customHeight="1" x14ac:dyDescent="0.25">
      <c r="A26" s="36" t="s">
        <v>98</v>
      </c>
      <c r="B26" s="115" t="s">
        <v>89</v>
      </c>
      <c r="C26" s="37" t="s">
        <v>71</v>
      </c>
      <c r="D26" s="51" t="s">
        <v>103</v>
      </c>
      <c r="E26" s="53" t="s">
        <v>119</v>
      </c>
      <c r="F26" s="38" t="s">
        <v>41</v>
      </c>
      <c r="G26" s="39">
        <v>160</v>
      </c>
      <c r="H26" s="97" t="s">
        <v>41</v>
      </c>
      <c r="I26" s="40" t="s">
        <v>41</v>
      </c>
      <c r="J26" s="41" t="s">
        <v>41</v>
      </c>
      <c r="K26" s="67">
        <v>0.109</v>
      </c>
      <c r="L26" s="42">
        <v>230</v>
      </c>
      <c r="M26" s="43">
        <v>0.8</v>
      </c>
      <c r="N26" s="32"/>
      <c r="O26" s="36" t="str">
        <f t="shared" si="8"/>
        <v>28.B</v>
      </c>
      <c r="P26" s="109" t="str">
        <f t="shared" si="9"/>
        <v>Hygienická zařízení - rehab. - pavilon "B2"</v>
      </c>
      <c r="Q26" s="45" t="s">
        <v>41</v>
      </c>
      <c r="R26" s="46" t="s">
        <v>41</v>
      </c>
      <c r="S26" s="47" t="s">
        <v>41</v>
      </c>
      <c r="T26" s="48" t="s">
        <v>41</v>
      </c>
      <c r="U26" s="101" t="s">
        <v>41</v>
      </c>
      <c r="V26" s="112" t="s">
        <v>41</v>
      </c>
      <c r="W26" s="113" t="s">
        <v>41</v>
      </c>
      <c r="X26" s="114" t="s">
        <v>41</v>
      </c>
      <c r="Y26" s="106" t="s">
        <v>101</v>
      </c>
      <c r="Z26" s="32"/>
      <c r="AA26" s="33"/>
      <c r="AB26" s="34"/>
    </row>
    <row r="27" spans="1:28" s="29" customFormat="1" ht="15" customHeight="1" x14ac:dyDescent="0.25">
      <c r="A27" s="118" t="s">
        <v>99</v>
      </c>
      <c r="B27" s="116" t="s">
        <v>87</v>
      </c>
      <c r="C27" s="44" t="s">
        <v>71</v>
      </c>
      <c r="D27" s="52" t="s">
        <v>103</v>
      </c>
      <c r="E27" s="54" t="s">
        <v>86</v>
      </c>
      <c r="F27" s="84" t="s">
        <v>41</v>
      </c>
      <c r="G27" s="85">
        <v>323</v>
      </c>
      <c r="H27" s="98" t="s">
        <v>41</v>
      </c>
      <c r="I27" s="86" t="s">
        <v>41</v>
      </c>
      <c r="J27" s="87" t="s">
        <v>41</v>
      </c>
      <c r="K27" s="88">
        <v>0.109</v>
      </c>
      <c r="L27" s="89">
        <v>230</v>
      </c>
      <c r="M27" s="90">
        <v>0.8</v>
      </c>
      <c r="N27" s="32"/>
      <c r="O27" s="118" t="str">
        <f t="shared" ref="O27" si="10">A27</f>
        <v>28.C</v>
      </c>
      <c r="P27" s="110" t="str">
        <f t="shared" ref="P27" si="11">B27</f>
        <v>Hygienická zařízení - sklady. - pavilon "B2"</v>
      </c>
      <c r="Q27" s="145" t="s">
        <v>41</v>
      </c>
      <c r="R27" s="91" t="s">
        <v>41</v>
      </c>
      <c r="S27" s="92" t="s">
        <v>41</v>
      </c>
      <c r="T27" s="93" t="s">
        <v>41</v>
      </c>
      <c r="U27" s="102" t="s">
        <v>41</v>
      </c>
      <c r="V27" s="146" t="s">
        <v>41</v>
      </c>
      <c r="W27" s="147" t="s">
        <v>41</v>
      </c>
      <c r="X27" s="148" t="s">
        <v>41</v>
      </c>
      <c r="Y27" s="107" t="s">
        <v>101</v>
      </c>
      <c r="Z27" s="32"/>
      <c r="AA27" s="33"/>
      <c r="AB27" s="34"/>
    </row>
    <row r="28" spans="1:28" s="29" customFormat="1" ht="15" customHeight="1" thickBot="1" x14ac:dyDescent="0.3">
      <c r="A28" s="118" t="s">
        <v>117</v>
      </c>
      <c r="B28" s="116" t="s">
        <v>118</v>
      </c>
      <c r="C28" s="44" t="s">
        <v>71</v>
      </c>
      <c r="D28" s="52" t="s">
        <v>103</v>
      </c>
      <c r="E28" s="54" t="s">
        <v>88</v>
      </c>
      <c r="F28" s="84">
        <v>21</v>
      </c>
      <c r="G28" s="85">
        <v>21</v>
      </c>
      <c r="H28" s="98" t="s">
        <v>41</v>
      </c>
      <c r="I28" s="86" t="s">
        <v>41</v>
      </c>
      <c r="J28" s="87" t="s">
        <v>41</v>
      </c>
      <c r="K28" s="88" t="s">
        <v>41</v>
      </c>
      <c r="L28" s="89" t="s">
        <v>41</v>
      </c>
      <c r="M28" s="90" t="s">
        <v>41</v>
      </c>
      <c r="N28" s="32"/>
      <c r="O28" s="118" t="str">
        <f t="shared" si="8"/>
        <v>60.</v>
      </c>
      <c r="P28" s="110" t="str">
        <f t="shared" si="9"/>
        <v>Plynová kotelna - přiroz. větrání - pavilon "B2"</v>
      </c>
      <c r="Q28" s="145" t="s">
        <v>41</v>
      </c>
      <c r="R28" s="91" t="s">
        <v>41</v>
      </c>
      <c r="S28" s="92" t="s">
        <v>41</v>
      </c>
      <c r="T28" s="93" t="s">
        <v>41</v>
      </c>
      <c r="U28" s="102" t="s">
        <v>41</v>
      </c>
      <c r="V28" s="146" t="s">
        <v>41</v>
      </c>
      <c r="W28" s="147" t="s">
        <v>41</v>
      </c>
      <c r="X28" s="148" t="s">
        <v>41</v>
      </c>
      <c r="Y28" s="107" t="s">
        <v>41</v>
      </c>
      <c r="Z28" s="32"/>
      <c r="AA28" s="33"/>
      <c r="AB28" s="34"/>
    </row>
    <row r="29" spans="1:28" s="29" customFormat="1" ht="16.5" thickBot="1" x14ac:dyDescent="0.3">
      <c r="A29" s="77"/>
      <c r="B29" s="78" t="s">
        <v>11</v>
      </c>
      <c r="C29" s="79"/>
      <c r="D29" s="79"/>
      <c r="E29" s="79"/>
      <c r="F29" s="79"/>
      <c r="G29" s="79"/>
      <c r="H29" s="99">
        <f>SUM(H5:H28)</f>
        <v>1.3240000000000001</v>
      </c>
      <c r="I29" s="81"/>
      <c r="J29" s="82"/>
      <c r="K29" s="100">
        <f>SUM(K5:K28)</f>
        <v>1.962</v>
      </c>
      <c r="L29" s="79"/>
      <c r="M29" s="83"/>
      <c r="N29" s="3"/>
      <c r="O29" s="77"/>
      <c r="P29" s="94" t="s">
        <v>11</v>
      </c>
      <c r="Q29" s="80">
        <f>SUM(Q5:Q28)</f>
        <v>0</v>
      </c>
      <c r="R29" s="95"/>
      <c r="S29" s="81"/>
      <c r="T29" s="79"/>
      <c r="U29" s="103"/>
      <c r="V29" s="80">
        <f>SUM(V5:V28)</f>
        <v>18</v>
      </c>
      <c r="W29" s="104"/>
      <c r="X29" s="105"/>
      <c r="Y29" s="108"/>
      <c r="Z29" s="3"/>
      <c r="AA29" s="28"/>
    </row>
    <row r="30" spans="1:28" ht="15" customHeight="1" thickTop="1" x14ac:dyDescent="0.2"/>
    <row r="31" spans="1:28" ht="15" customHeight="1" x14ac:dyDescent="0.2">
      <c r="C31" s="117"/>
      <c r="D31" s="117"/>
      <c r="E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</row>
    <row r="32" spans="1:28" ht="15" customHeight="1" x14ac:dyDescent="0.2">
      <c r="C32" s="117"/>
      <c r="D32" s="117"/>
      <c r="E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</row>
    <row r="33" spans="1:27" ht="30" x14ac:dyDescent="0.4">
      <c r="A33" t="s">
        <v>34</v>
      </c>
      <c r="B33" s="96" t="s">
        <v>36</v>
      </c>
      <c r="C33" s="2"/>
      <c r="D33" s="2"/>
      <c r="E33" s="2"/>
      <c r="F33" s="2"/>
      <c r="G33" s="2"/>
      <c r="H33" s="2"/>
      <c r="I33" s="2"/>
      <c r="J33" s="192" t="s">
        <v>43</v>
      </c>
      <c r="K33" s="193"/>
      <c r="L33" s="188">
        <f>L2</f>
        <v>44498</v>
      </c>
      <c r="M33" s="189"/>
      <c r="N33" s="10"/>
      <c r="O33" s="1"/>
      <c r="P33" s="1"/>
      <c r="Q33" s="2"/>
      <c r="R33" s="2"/>
      <c r="S33" s="2"/>
      <c r="T33" s="2"/>
      <c r="U33" s="2"/>
      <c r="V33" s="2"/>
      <c r="W33" s="2"/>
      <c r="X33" s="2"/>
      <c r="Y33" s="2"/>
      <c r="Z33" s="2"/>
      <c r="AA33" s="1"/>
    </row>
    <row r="34" spans="1:27" ht="9" customHeight="1" x14ac:dyDescent="0.45">
      <c r="A34" s="1"/>
      <c r="B34" s="11"/>
      <c r="C34" s="2"/>
      <c r="D34" s="2"/>
      <c r="E34" s="2"/>
      <c r="F34" s="2"/>
      <c r="G34" s="2"/>
      <c r="H34" s="2"/>
      <c r="I34" s="2"/>
      <c r="J34" s="2"/>
      <c r="K34" s="1"/>
      <c r="L34" s="1"/>
      <c r="M34" s="1"/>
      <c r="N34" s="10"/>
      <c r="O34" s="1"/>
      <c r="P34" s="1"/>
      <c r="Q34" s="2"/>
      <c r="R34" s="2"/>
      <c r="S34" s="2"/>
      <c r="T34" s="2"/>
      <c r="U34" s="2"/>
      <c r="V34" s="2"/>
      <c r="W34" s="2"/>
      <c r="X34" s="2"/>
      <c r="Y34" s="2"/>
      <c r="Z34" s="2"/>
      <c r="AA34" s="1"/>
    </row>
    <row r="35" spans="1:27" ht="22.5" x14ac:dyDescent="0.3">
      <c r="A35" s="22" t="s">
        <v>15</v>
      </c>
      <c r="B35" s="23" t="str">
        <f>B2</f>
        <v>DZR Matyáš, Mládežnická 1123, Nejdek; SO 02 - Pavilon B (2. etapa)</v>
      </c>
      <c r="C35" s="6"/>
      <c r="D35" s="2"/>
      <c r="E35" s="2"/>
      <c r="F35" s="2"/>
      <c r="G35" s="2"/>
      <c r="H35" s="2"/>
      <c r="I35" s="2"/>
      <c r="J35" s="2"/>
      <c r="K35" s="1"/>
      <c r="L35" s="1"/>
      <c r="M35" s="1"/>
      <c r="N35" s="10"/>
      <c r="O35" s="1"/>
      <c r="P35" s="1"/>
      <c r="Q35" s="2"/>
      <c r="R35" s="2"/>
      <c r="S35" s="2"/>
      <c r="T35" s="2"/>
      <c r="U35" s="2"/>
      <c r="V35" s="2"/>
      <c r="W35" s="2"/>
      <c r="X35" s="2"/>
      <c r="Y35" s="2"/>
      <c r="Z35" s="2"/>
      <c r="AA35" s="1"/>
    </row>
    <row r="36" spans="1:27" ht="18.75" x14ac:dyDescent="0.3">
      <c r="A36" s="1"/>
      <c r="B36" s="1"/>
      <c r="C36" s="2"/>
      <c r="D36" s="2"/>
      <c r="E36" s="2"/>
      <c r="F36" s="2"/>
      <c r="G36" s="2"/>
      <c r="H36" s="2"/>
      <c r="I36" s="2"/>
      <c r="J36" s="2"/>
      <c r="K36" s="1"/>
      <c r="L36" s="1"/>
      <c r="M36" s="1"/>
      <c r="N36" s="10"/>
      <c r="O36" s="1"/>
      <c r="P36" s="1"/>
      <c r="Q36" s="2"/>
      <c r="R36" s="2"/>
      <c r="S36" s="2"/>
      <c r="T36" s="2"/>
      <c r="U36" s="2"/>
      <c r="V36" s="2"/>
      <c r="W36" s="2"/>
      <c r="X36" s="2"/>
      <c r="Y36" s="2"/>
      <c r="Z36" s="2"/>
      <c r="AA36" s="1"/>
    </row>
    <row r="37" spans="1:27" ht="18.75" x14ac:dyDescent="0.3">
      <c r="A37" s="1"/>
      <c r="B37" s="12" t="s">
        <v>12</v>
      </c>
      <c r="C37" s="13"/>
      <c r="D37" s="13" t="s">
        <v>13</v>
      </c>
      <c r="E37" s="13"/>
      <c r="F37" s="26">
        <f>SUM(H29+K29+V29)</f>
        <v>21.286000000000001</v>
      </c>
      <c r="G37" s="14" t="s">
        <v>14</v>
      </c>
      <c r="H37" s="2"/>
      <c r="I37" s="2"/>
      <c r="J37" s="2"/>
      <c r="K37" s="1"/>
      <c r="L37" s="1"/>
      <c r="M37" s="1"/>
      <c r="N37" s="10"/>
      <c r="O37" s="1"/>
      <c r="P37" s="1"/>
      <c r="Q37" s="2"/>
      <c r="R37" s="2"/>
      <c r="S37" s="2"/>
      <c r="T37" s="2"/>
      <c r="U37" s="2"/>
      <c r="V37" s="2"/>
      <c r="W37" s="2"/>
      <c r="X37" s="2"/>
      <c r="Y37" s="2"/>
      <c r="Z37" s="2"/>
      <c r="AA37" s="1"/>
    </row>
    <row r="38" spans="1:27" ht="19.5" thickBot="1" x14ac:dyDescent="0.35">
      <c r="A38" s="1"/>
      <c r="B38" s="15" t="s">
        <v>23</v>
      </c>
      <c r="C38" s="16"/>
      <c r="D38" s="16"/>
      <c r="E38" s="16"/>
      <c r="F38" s="17">
        <v>1</v>
      </c>
      <c r="G38" s="18"/>
      <c r="H38" s="2"/>
      <c r="I38" s="2"/>
      <c r="J38" s="2"/>
      <c r="K38" s="1"/>
      <c r="L38" s="1"/>
      <c r="M38" s="1"/>
      <c r="N38" s="10"/>
      <c r="O38" s="1"/>
      <c r="P38" s="1"/>
      <c r="Q38" s="2"/>
      <c r="R38" s="2"/>
      <c r="S38" s="2"/>
      <c r="T38" s="2"/>
      <c r="U38" s="2"/>
      <c r="V38" s="2"/>
      <c r="W38" s="2"/>
      <c r="X38" s="2"/>
      <c r="Y38" s="2"/>
      <c r="Z38" s="2"/>
      <c r="AA38" s="1"/>
    </row>
    <row r="39" spans="1:27" ht="21.75" thickBot="1" x14ac:dyDescent="0.4">
      <c r="A39" s="1"/>
      <c r="B39" s="19" t="s">
        <v>24</v>
      </c>
      <c r="C39" s="20"/>
      <c r="D39" s="24" t="s">
        <v>25</v>
      </c>
      <c r="E39" s="50"/>
      <c r="F39" s="27">
        <f>PRODUCT(F37,F38)</f>
        <v>21.286000000000001</v>
      </c>
      <c r="G39" s="25" t="s">
        <v>14</v>
      </c>
      <c r="H39" s="2"/>
      <c r="I39" s="2"/>
      <c r="J39" s="2"/>
      <c r="K39" s="1"/>
      <c r="L39" s="1"/>
      <c r="M39" s="1"/>
      <c r="N39" s="10"/>
      <c r="O39" s="1"/>
      <c r="P39" s="1"/>
      <c r="Q39" s="2"/>
      <c r="R39" s="2"/>
      <c r="S39" s="2"/>
      <c r="T39" s="2"/>
      <c r="U39" s="2"/>
      <c r="V39" s="2"/>
      <c r="W39" s="2"/>
      <c r="X39" s="2"/>
      <c r="Y39" s="2"/>
      <c r="Z39" s="2"/>
      <c r="AA39" s="1"/>
    </row>
  </sheetData>
  <mergeCells count="14">
    <mergeCell ref="L33:M33"/>
    <mergeCell ref="J2:K2"/>
    <mergeCell ref="J33:K33"/>
    <mergeCell ref="V2:W2"/>
    <mergeCell ref="H3:J3"/>
    <mergeCell ref="D3:E3"/>
    <mergeCell ref="B1:M1"/>
    <mergeCell ref="P1:Y1"/>
    <mergeCell ref="L2:M2"/>
    <mergeCell ref="X2:Y2"/>
    <mergeCell ref="Q3:S3"/>
    <mergeCell ref="T3:U3"/>
    <mergeCell ref="V3:X3"/>
    <mergeCell ref="K3:M3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základních hodnot - VZT</vt:lpstr>
    </vt:vector>
  </TitlesOfParts>
  <Company>AIR GAS Projekt - Karlovy Vary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Matoušek</dc:creator>
  <cp:lastModifiedBy>Kuba</cp:lastModifiedBy>
  <cp:lastPrinted>2021-11-01T09:25:50Z</cp:lastPrinted>
  <dcterms:created xsi:type="dcterms:W3CDTF">1998-08-21T06:08:42Z</dcterms:created>
  <dcterms:modified xsi:type="dcterms:W3CDTF">2021-11-01T10:26:38Z</dcterms:modified>
</cp:coreProperties>
</file>